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9456" windowHeight="4776" activeTab="1"/>
  </bookViews>
  <sheets>
    <sheet name="TRAITEMENT DOUBLETTE PROGRAMMEE" sheetId="1" r:id="rId1"/>
    <sheet name="TRAITEMENT DOUBLETTE PROGRA (2)" sheetId="2" r:id="rId2"/>
    <sheet name="TRAITEMENT DOUBLETTE " sheetId="3" r:id="rId3"/>
  </sheets>
  <definedNames/>
  <calcPr fullCalcOnLoad="1"/>
</workbook>
</file>

<file path=xl/sharedStrings.xml><?xml version="1.0" encoding="utf-8"?>
<sst xmlns="http://schemas.openxmlformats.org/spreadsheetml/2006/main" count="283" uniqueCount="40">
  <si>
    <t>+</t>
  </si>
  <si>
    <t>A</t>
  </si>
  <si>
    <t>B</t>
  </si>
  <si>
    <t>C</t>
  </si>
  <si>
    <t>D</t>
  </si>
  <si>
    <t>E</t>
  </si>
  <si>
    <t>F</t>
  </si>
  <si>
    <t>G</t>
  </si>
  <si>
    <t>-</t>
  </si>
  <si>
    <t>POINT</t>
  </si>
  <si>
    <t>TIR</t>
  </si>
  <si>
    <t>TOTAL</t>
  </si>
  <si>
    <t>VOLUME</t>
  </si>
  <si>
    <t>POINTS</t>
  </si>
  <si>
    <t>EQUIPE 1</t>
  </si>
  <si>
    <t>EQUIPE 2</t>
  </si>
  <si>
    <t>POINTEUR 1</t>
  </si>
  <si>
    <t>POINTEUR 2</t>
  </si>
  <si>
    <t>INTENSITE</t>
  </si>
  <si>
    <t>EFICACITE</t>
  </si>
  <si>
    <t>EFFICACITE</t>
  </si>
  <si>
    <t>FEDERATION FRANCAISE DE PETANQUE ET DE JEU PROVENCAL</t>
  </si>
  <si>
    <t>DIRECTION TECHNIQUE NATIONALE</t>
  </si>
  <si>
    <t>TIREUR 1</t>
  </si>
  <si>
    <t>TIREUR 2</t>
  </si>
  <si>
    <t>%</t>
  </si>
  <si>
    <t>TRAITEMENT INDIVIDUEL DES PERFORMANCES EN DOUBLETTE</t>
  </si>
  <si>
    <t>TRAITEMENT COLLECTIF DES PERFORMANCES EN DOUBLETTE</t>
  </si>
  <si>
    <t>Кривич</t>
  </si>
  <si>
    <t>НисАн</t>
  </si>
  <si>
    <t>Уткин А</t>
  </si>
  <si>
    <t>Бобов Т</t>
  </si>
  <si>
    <t>Лямунов Н</t>
  </si>
  <si>
    <t>Шевченко А</t>
  </si>
  <si>
    <t>ЧЕ</t>
  </si>
  <si>
    <t>Тоник</t>
  </si>
  <si>
    <t>Александров Н</t>
  </si>
  <si>
    <t>Ганеева Ю</t>
  </si>
  <si>
    <t>Сидорова Н</t>
  </si>
  <si>
    <t>Каламбет 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</si>
</sst>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%"/>
    <numFmt numFmtId="181" formatCode="0.0"/>
    <numFmt numFmtId="182" formatCode="_-* #,##0.0\ _F_-;\-* #,##0.0\ _F_-;_-* &quot;-&quot;??\ _F_-;_-@_-"/>
    <numFmt numFmtId="183" formatCode="_-* #,##0\ _F_-;\-* #,##0\ _F_-;_-* &quot;-&quot;??\ _F_-;_-@_-"/>
    <numFmt numFmtId="184" formatCode="_-* #,##0.000\ _F_-;\-* #,##0.000\ _F_-;_-* &quot;-&quot;??\ _F_-;_-@_-"/>
    <numFmt numFmtId="185" formatCode="0.00000000"/>
    <numFmt numFmtId="186" formatCode="0.000000000"/>
    <numFmt numFmtId="187" formatCode="&quot;Vrai&quot;;&quot;Vrai&quot;;&quot;Faux&quot;"/>
    <numFmt numFmtId="188" formatCode="&quot;Actif&quot;;&quot;Actif&quot;;&quot;Inactif&quot;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6"/>
      <name val="Britannic Bold"/>
      <family val="2"/>
    </font>
    <font>
      <sz val="12"/>
      <name val="Britannic Bold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color indexed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20"/>
      <color indexed="10"/>
      <name val="Britannic Bold"/>
      <family val="0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182" fontId="7" fillId="4" borderId="12" xfId="20" applyNumberFormat="1" applyFont="1" applyFill="1" applyBorder="1" applyAlignment="1">
      <alignment horizontal="center" vertical="center"/>
    </xf>
    <xf numFmtId="182" fontId="14" fillId="4" borderId="12" xfId="2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8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180" fontId="7" fillId="2" borderId="12" xfId="19" applyNumberFormat="1" applyFont="1" applyFill="1" applyBorder="1" applyAlignment="1">
      <alignment horizontal="center" vertical="center"/>
    </xf>
    <xf numFmtId="180" fontId="7" fillId="2" borderId="20" xfId="19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82" fontId="7" fillId="0" borderId="13" xfId="20" applyNumberFormat="1" applyFont="1" applyFill="1" applyBorder="1" applyAlignment="1">
      <alignment horizontal="center" vertical="center"/>
    </xf>
    <xf numFmtId="182" fontId="7" fillId="0" borderId="12" xfId="20" applyNumberFormat="1" applyFont="1" applyFill="1" applyBorder="1" applyAlignment="1">
      <alignment horizontal="center" vertical="center"/>
    </xf>
    <xf numFmtId="182" fontId="14" fillId="0" borderId="13" xfId="20" applyNumberFormat="1" applyFont="1" applyFill="1" applyBorder="1" applyAlignment="1">
      <alignment horizontal="center" vertical="center"/>
    </xf>
    <xf numFmtId="182" fontId="14" fillId="0" borderId="12" xfId="2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9" fontId="14" fillId="2" borderId="12" xfId="0" applyNumberFormat="1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9" fontId="7" fillId="2" borderId="12" xfId="0" applyNumberFormat="1" applyFont="1" applyFill="1" applyBorder="1" applyAlignment="1">
      <alignment horizontal="center" vertical="center"/>
    </xf>
    <xf numFmtId="181" fontId="7" fillId="2" borderId="13" xfId="20" applyNumberFormat="1" applyFont="1" applyFill="1" applyBorder="1" applyAlignment="1">
      <alignment horizontal="center" vertical="center"/>
    </xf>
    <xf numFmtId="182" fontId="7" fillId="2" borderId="12" xfId="20" applyNumberFormat="1" applyFont="1" applyFill="1" applyBorder="1" applyAlignment="1">
      <alignment horizontal="center" vertical="center"/>
    </xf>
    <xf numFmtId="181" fontId="7" fillId="2" borderId="12" xfId="20" applyNumberFormat="1" applyFont="1" applyFill="1" applyBorder="1" applyAlignment="1">
      <alignment horizontal="center" vertical="center"/>
    </xf>
    <xf numFmtId="182" fontId="7" fillId="2" borderId="14" xfId="20" applyNumberFormat="1" applyFont="1" applyFill="1" applyBorder="1" applyAlignment="1">
      <alignment horizontal="center" vertical="center"/>
    </xf>
    <xf numFmtId="180" fontId="7" fillId="2" borderId="13" xfId="19" applyNumberFormat="1" applyFont="1" applyFill="1" applyBorder="1" applyAlignment="1">
      <alignment horizontal="center" vertical="center"/>
    </xf>
    <xf numFmtId="180" fontId="7" fillId="2" borderId="14" xfId="19" applyNumberFormat="1" applyFont="1" applyFill="1" applyBorder="1" applyAlignment="1">
      <alignment horizontal="center" vertical="center"/>
    </xf>
    <xf numFmtId="180" fontId="7" fillId="2" borderId="25" xfId="19" applyNumberFormat="1" applyFont="1" applyFill="1" applyBorder="1" applyAlignment="1">
      <alignment horizontal="center" vertical="center"/>
    </xf>
    <xf numFmtId="180" fontId="7" fillId="2" borderId="26" xfId="19" applyNumberFormat="1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180" fontId="7" fillId="3" borderId="30" xfId="19" applyNumberFormat="1" applyFont="1" applyFill="1" applyBorder="1" applyAlignment="1">
      <alignment horizontal="center" vertical="center"/>
    </xf>
    <xf numFmtId="180" fontId="7" fillId="0" borderId="30" xfId="19" applyNumberFormat="1" applyFont="1" applyBorder="1" applyAlignment="1">
      <alignment horizontal="center" vertical="center"/>
    </xf>
    <xf numFmtId="180" fontId="7" fillId="3" borderId="31" xfId="19" applyNumberFormat="1" applyFont="1" applyFill="1" applyBorder="1" applyAlignment="1">
      <alignment horizontal="center" vertical="center"/>
    </xf>
    <xf numFmtId="9" fontId="7" fillId="3" borderId="30" xfId="19" applyFont="1" applyFill="1" applyBorder="1" applyAlignment="1">
      <alignment horizontal="center" vertical="center"/>
    </xf>
    <xf numFmtId="9" fontId="7" fillId="0" borderId="30" xfId="19" applyFont="1" applyBorder="1" applyAlignment="1">
      <alignment horizontal="center" vertical="center"/>
    </xf>
    <xf numFmtId="180" fontId="7" fillId="0" borderId="30" xfId="0" applyNumberFormat="1" applyFont="1" applyBorder="1" applyAlignment="1">
      <alignment horizontal="center" vertical="center"/>
    </xf>
    <xf numFmtId="180" fontId="7" fillId="3" borderId="3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80" fontId="7" fillId="0" borderId="30" xfId="19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9" fontId="7" fillId="0" borderId="30" xfId="19" applyFont="1" applyFill="1" applyBorder="1" applyAlignment="1">
      <alignment horizontal="center" vertical="center"/>
    </xf>
    <xf numFmtId="180" fontId="7" fillId="0" borderId="30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80" fontId="7" fillId="0" borderId="3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80" fontId="7" fillId="0" borderId="31" xfId="19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7" fillId="2" borderId="1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295275</xdr:colOff>
      <xdr:row>0</xdr:row>
      <xdr:rowOff>19050</xdr:rowOff>
    </xdr:from>
    <xdr:to>
      <xdr:col>18</xdr:col>
      <xdr:colOff>428625</xdr:colOff>
      <xdr:row>3</xdr:row>
      <xdr:rowOff>47625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9050"/>
          <a:ext cx="742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3</xdr:row>
      <xdr:rowOff>123825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66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733425</xdr:colOff>
      <xdr:row>4</xdr:row>
      <xdr:rowOff>0</xdr:rowOff>
    </xdr:from>
    <xdr:to>
      <xdr:col>16</xdr:col>
      <xdr:colOff>228600</xdr:colOff>
      <xdr:row>4</xdr:row>
      <xdr:rowOff>219075</xdr:rowOff>
    </xdr:to>
    <xdr:sp>
      <xdr:nvSpPr>
        <xdr:cNvPr id="3" name="Rectangle 8"/>
        <xdr:cNvSpPr>
          <a:spLocks/>
        </xdr:cNvSpPr>
      </xdr:nvSpPr>
      <xdr:spPr>
        <a:xfrm>
          <a:off x="6248400" y="962025"/>
          <a:ext cx="313372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Гоцфрид К.</a:t>
          </a:r>
        </a:p>
      </xdr:txBody>
    </xdr:sp>
    <xdr:clientData/>
  </xdr:twoCellAnchor>
  <xdr:twoCellAnchor>
    <xdr:from>
      <xdr:col>11</xdr:col>
      <xdr:colOff>57150</xdr:colOff>
      <xdr:row>4</xdr:row>
      <xdr:rowOff>47625</xdr:rowOff>
    </xdr:from>
    <xdr:to>
      <xdr:col>15</xdr:col>
      <xdr:colOff>200025</xdr:colOff>
      <xdr:row>4</xdr:row>
      <xdr:rowOff>180975</xdr:rowOff>
    </xdr:to>
    <xdr:sp>
      <xdr:nvSpPr>
        <xdr:cNvPr id="4" name="AutoShape 9"/>
        <xdr:cNvSpPr>
          <a:spLocks/>
        </xdr:cNvSpPr>
      </xdr:nvSpPr>
      <xdr:spPr>
        <a:xfrm>
          <a:off x="6353175" y="1009650"/>
          <a:ext cx="2390775" cy="133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EVALUATEUR:                             </a:t>
          </a:r>
        </a:p>
      </xdr:txBody>
    </xdr:sp>
    <xdr:clientData/>
  </xdr:twoCellAnchor>
  <xdr:twoCellAnchor>
    <xdr:from>
      <xdr:col>1</xdr:col>
      <xdr:colOff>390525</xdr:colOff>
      <xdr:row>4</xdr:row>
      <xdr:rowOff>0</xdr:rowOff>
    </xdr:from>
    <xdr:to>
      <xdr:col>6</xdr:col>
      <xdr:colOff>600075</xdr:colOff>
      <xdr:row>5</xdr:row>
      <xdr:rowOff>0</xdr:rowOff>
    </xdr:to>
    <xdr:sp>
      <xdr:nvSpPr>
        <xdr:cNvPr id="5" name="Rectangle 10"/>
        <xdr:cNvSpPr>
          <a:spLocks/>
        </xdr:cNvSpPr>
      </xdr:nvSpPr>
      <xdr:spPr>
        <a:xfrm>
          <a:off x="1171575" y="962025"/>
          <a:ext cx="306705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18.12.11                   Группа</a:t>
          </a:r>
        </a:p>
      </xdr:txBody>
    </xdr:sp>
    <xdr:clientData/>
  </xdr:twoCellAnchor>
  <xdr:twoCellAnchor>
    <xdr:from>
      <xdr:col>4</xdr:col>
      <xdr:colOff>228600</xdr:colOff>
      <xdr:row>4</xdr:row>
      <xdr:rowOff>38100</xdr:rowOff>
    </xdr:from>
    <xdr:to>
      <xdr:col>6</xdr:col>
      <xdr:colOff>523875</xdr:colOff>
      <xdr:row>4</xdr:row>
      <xdr:rowOff>180975</xdr:rowOff>
    </xdr:to>
    <xdr:sp>
      <xdr:nvSpPr>
        <xdr:cNvPr id="6" name="AutoShape 11"/>
        <xdr:cNvSpPr>
          <a:spLocks/>
        </xdr:cNvSpPr>
      </xdr:nvSpPr>
      <xdr:spPr>
        <a:xfrm>
          <a:off x="2724150" y="1000125"/>
          <a:ext cx="1438275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Lieu:                       </a:t>
          </a:r>
        </a:p>
      </xdr:txBody>
    </xdr:sp>
    <xdr:clientData/>
  </xdr:twoCellAnchor>
  <xdr:twoCellAnchor>
    <xdr:from>
      <xdr:col>2</xdr:col>
      <xdr:colOff>47625</xdr:colOff>
      <xdr:row>4</xdr:row>
      <xdr:rowOff>28575</xdr:rowOff>
    </xdr:from>
    <xdr:to>
      <xdr:col>4</xdr:col>
      <xdr:colOff>85725</xdr:colOff>
      <xdr:row>4</xdr:row>
      <xdr:rowOff>171450</xdr:rowOff>
    </xdr:to>
    <xdr:sp>
      <xdr:nvSpPr>
        <xdr:cNvPr id="7" name="AutoShape 12"/>
        <xdr:cNvSpPr>
          <a:spLocks/>
        </xdr:cNvSpPr>
      </xdr:nvSpPr>
      <xdr:spPr>
        <a:xfrm>
          <a:off x="1381125" y="990600"/>
          <a:ext cx="1200150" cy="142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Date: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295275</xdr:colOff>
      <xdr:row>0</xdr:row>
      <xdr:rowOff>19050</xdr:rowOff>
    </xdr:from>
    <xdr:to>
      <xdr:col>18</xdr:col>
      <xdr:colOff>428625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9050"/>
          <a:ext cx="742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66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733425</xdr:colOff>
      <xdr:row>4</xdr:row>
      <xdr:rowOff>0</xdr:rowOff>
    </xdr:from>
    <xdr:to>
      <xdr:col>16</xdr:col>
      <xdr:colOff>228600</xdr:colOff>
      <xdr:row>4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6248400" y="962025"/>
          <a:ext cx="313372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Гоцфрид К</a:t>
          </a:r>
        </a:p>
      </xdr:txBody>
    </xdr:sp>
    <xdr:clientData/>
  </xdr:twoCellAnchor>
  <xdr:twoCellAnchor>
    <xdr:from>
      <xdr:col>11</xdr:col>
      <xdr:colOff>57150</xdr:colOff>
      <xdr:row>4</xdr:row>
      <xdr:rowOff>47625</xdr:rowOff>
    </xdr:from>
    <xdr:to>
      <xdr:col>15</xdr:col>
      <xdr:colOff>200025</xdr:colOff>
      <xdr:row>4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6353175" y="1009650"/>
          <a:ext cx="2390775" cy="133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EVALUATEUR:                             </a:t>
          </a:r>
        </a:p>
      </xdr:txBody>
    </xdr:sp>
    <xdr:clientData/>
  </xdr:twoCellAnchor>
  <xdr:twoCellAnchor>
    <xdr:from>
      <xdr:col>1</xdr:col>
      <xdr:colOff>390525</xdr:colOff>
      <xdr:row>4</xdr:row>
      <xdr:rowOff>0</xdr:rowOff>
    </xdr:from>
    <xdr:to>
      <xdr:col>6</xdr:col>
      <xdr:colOff>600075</xdr:colOff>
      <xdr:row>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171575" y="962025"/>
          <a:ext cx="306705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18.12.11                         Группа</a:t>
          </a:r>
        </a:p>
      </xdr:txBody>
    </xdr:sp>
    <xdr:clientData/>
  </xdr:twoCellAnchor>
  <xdr:twoCellAnchor>
    <xdr:from>
      <xdr:col>4</xdr:col>
      <xdr:colOff>228600</xdr:colOff>
      <xdr:row>4</xdr:row>
      <xdr:rowOff>38100</xdr:rowOff>
    </xdr:from>
    <xdr:to>
      <xdr:col>6</xdr:col>
      <xdr:colOff>523875</xdr:colOff>
      <xdr:row>4</xdr:row>
      <xdr:rowOff>180975</xdr:rowOff>
    </xdr:to>
    <xdr:sp>
      <xdr:nvSpPr>
        <xdr:cNvPr id="6" name="AutoShape 6"/>
        <xdr:cNvSpPr>
          <a:spLocks/>
        </xdr:cNvSpPr>
      </xdr:nvSpPr>
      <xdr:spPr>
        <a:xfrm>
          <a:off x="2724150" y="1000125"/>
          <a:ext cx="1438275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Lieu:                       </a:t>
          </a:r>
        </a:p>
      </xdr:txBody>
    </xdr:sp>
    <xdr:clientData/>
  </xdr:twoCellAnchor>
  <xdr:twoCellAnchor>
    <xdr:from>
      <xdr:col>2</xdr:col>
      <xdr:colOff>47625</xdr:colOff>
      <xdr:row>4</xdr:row>
      <xdr:rowOff>28575</xdr:rowOff>
    </xdr:from>
    <xdr:to>
      <xdr:col>4</xdr:col>
      <xdr:colOff>85725</xdr:colOff>
      <xdr:row>4</xdr:row>
      <xdr:rowOff>171450</xdr:rowOff>
    </xdr:to>
    <xdr:sp>
      <xdr:nvSpPr>
        <xdr:cNvPr id="7" name="AutoShape 7"/>
        <xdr:cNvSpPr>
          <a:spLocks/>
        </xdr:cNvSpPr>
      </xdr:nvSpPr>
      <xdr:spPr>
        <a:xfrm>
          <a:off x="1381125" y="990600"/>
          <a:ext cx="1200150" cy="142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Date:                   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295275</xdr:colOff>
      <xdr:row>0</xdr:row>
      <xdr:rowOff>19050</xdr:rowOff>
    </xdr:from>
    <xdr:to>
      <xdr:col>18</xdr:col>
      <xdr:colOff>428625</xdr:colOff>
      <xdr:row>3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9050"/>
          <a:ext cx="742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95250</xdr:colOff>
      <xdr:row>3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76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190500</xdr:colOff>
      <xdr:row>4</xdr:row>
      <xdr:rowOff>0</xdr:rowOff>
    </xdr:from>
    <xdr:to>
      <xdr:col>16</xdr:col>
      <xdr:colOff>466725</xdr:colOff>
      <xdr:row>4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6486525" y="866775"/>
          <a:ext cx="313372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4</xdr:row>
      <xdr:rowOff>47625</xdr:rowOff>
    </xdr:from>
    <xdr:to>
      <xdr:col>15</xdr:col>
      <xdr:colOff>438150</xdr:colOff>
      <xdr:row>4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6591300" y="914400"/>
          <a:ext cx="2390775" cy="133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EVALUATEUR:                             </a:t>
          </a:r>
        </a:p>
      </xdr:txBody>
    </xdr:sp>
    <xdr:clientData/>
  </xdr:twoCellAnchor>
  <xdr:twoCellAnchor>
    <xdr:from>
      <xdr:col>2</xdr:col>
      <xdr:colOff>76200</xdr:colOff>
      <xdr:row>4</xdr:row>
      <xdr:rowOff>0</xdr:rowOff>
    </xdr:from>
    <xdr:to>
      <xdr:col>7</xdr:col>
      <xdr:colOff>219075</xdr:colOff>
      <xdr:row>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866775"/>
          <a:ext cx="306705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4</xdr:row>
      <xdr:rowOff>38100</xdr:rowOff>
    </xdr:from>
    <xdr:to>
      <xdr:col>7</xdr:col>
      <xdr:colOff>142875</xdr:colOff>
      <xdr:row>4</xdr:row>
      <xdr:rowOff>180975</xdr:rowOff>
    </xdr:to>
    <xdr:sp>
      <xdr:nvSpPr>
        <xdr:cNvPr id="6" name="AutoShape 6"/>
        <xdr:cNvSpPr>
          <a:spLocks/>
        </xdr:cNvSpPr>
      </xdr:nvSpPr>
      <xdr:spPr>
        <a:xfrm>
          <a:off x="2962275" y="904875"/>
          <a:ext cx="1438275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Lieu:                       </a:t>
          </a:r>
        </a:p>
      </xdr:txBody>
    </xdr:sp>
    <xdr:clientData/>
  </xdr:twoCellAnchor>
  <xdr:twoCellAnchor>
    <xdr:from>
      <xdr:col>2</xdr:col>
      <xdr:colOff>285750</xdr:colOff>
      <xdr:row>4</xdr:row>
      <xdr:rowOff>28575</xdr:rowOff>
    </xdr:from>
    <xdr:to>
      <xdr:col>4</xdr:col>
      <xdr:colOff>323850</xdr:colOff>
      <xdr:row>4</xdr:row>
      <xdr:rowOff>171450</xdr:rowOff>
    </xdr:to>
    <xdr:sp>
      <xdr:nvSpPr>
        <xdr:cNvPr id="7" name="AutoShape 7"/>
        <xdr:cNvSpPr>
          <a:spLocks/>
        </xdr:cNvSpPr>
      </xdr:nvSpPr>
      <xdr:spPr>
        <a:xfrm>
          <a:off x="1619250" y="895350"/>
          <a:ext cx="1200150" cy="142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Date: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workbookViewId="0" topLeftCell="C5">
      <selection activeCell="S5" sqref="S5"/>
    </sheetView>
  </sheetViews>
  <sheetFormatPr defaultColWidth="9.140625" defaultRowHeight="12.75"/>
  <cols>
    <col min="1" max="1" width="11.7109375" style="0" customWidth="1"/>
    <col min="2" max="3" width="8.28125" style="0" customWidth="1"/>
    <col min="5" max="5" width="8.00390625" style="0" customWidth="1"/>
    <col min="6" max="6" width="9.140625" style="0" customWidth="1"/>
    <col min="7" max="7" width="9.28125" style="0" customWidth="1"/>
    <col min="8" max="8" width="9.140625" style="0" customWidth="1"/>
    <col min="9" max="9" width="8.00390625" style="0" customWidth="1"/>
    <col min="10" max="10" width="1.7109375" style="0" customWidth="1"/>
    <col min="11" max="11" width="11.7109375" style="0" customWidth="1"/>
    <col min="12" max="13" width="8.28125" style="0" customWidth="1"/>
    <col min="15" max="15" width="8.00390625" style="0" customWidth="1"/>
    <col min="16" max="16" width="9.140625" style="0" customWidth="1"/>
    <col min="17" max="17" width="9.28125" style="0" customWidth="1"/>
    <col min="18" max="18" width="9.140625" style="0" customWidth="1"/>
    <col min="19" max="19" width="8.00390625" style="0" customWidth="1"/>
    <col min="20" max="16384" width="11.57421875" style="0" customWidth="1"/>
  </cols>
  <sheetData>
    <row r="1" spans="1:19" ht="17.25">
      <c r="A1" s="106" t="s">
        <v>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17.25">
      <c r="A2" s="106" t="s">
        <v>22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17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24">
      <c r="A4" s="96" t="s">
        <v>26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</row>
    <row r="5" ht="19.5" customHeight="1">
      <c r="A5" s="1"/>
    </row>
    <row r="6" spans="1:15" ht="20.25">
      <c r="A6" s="2" t="s">
        <v>14</v>
      </c>
      <c r="C6" s="3" t="s">
        <v>28</v>
      </c>
      <c r="E6">
        <v>4</v>
      </c>
      <c r="K6" s="2" t="s">
        <v>15</v>
      </c>
      <c r="M6" s="3" t="s">
        <v>29</v>
      </c>
      <c r="O6">
        <v>11</v>
      </c>
    </row>
    <row r="7" spans="1:9" ht="9.75" customHeight="1" thickBot="1">
      <c r="A7" s="1"/>
      <c r="B7" s="1"/>
      <c r="C7" s="1"/>
      <c r="D7" s="1"/>
      <c r="E7" s="1"/>
      <c r="F7" s="1"/>
      <c r="G7" s="1"/>
      <c r="H7" s="1"/>
      <c r="I7" s="1"/>
    </row>
    <row r="8" spans="1:19" ht="15.75" thickBot="1">
      <c r="A8" s="5"/>
      <c r="B8" s="97" t="s">
        <v>16</v>
      </c>
      <c r="C8" s="98"/>
      <c r="D8" s="98"/>
      <c r="E8" s="25"/>
      <c r="F8" s="97" t="s">
        <v>23</v>
      </c>
      <c r="G8" s="98"/>
      <c r="H8" s="98"/>
      <c r="I8" s="99"/>
      <c r="J8" s="27"/>
      <c r="K8" s="27"/>
      <c r="L8" s="97" t="s">
        <v>17</v>
      </c>
      <c r="M8" s="98"/>
      <c r="N8" s="98"/>
      <c r="O8" s="25"/>
      <c r="P8" s="97" t="s">
        <v>24</v>
      </c>
      <c r="Q8" s="98"/>
      <c r="R8" s="98"/>
      <c r="S8" s="99"/>
    </row>
    <row r="9" spans="1:19" ht="15" thickBot="1">
      <c r="A9" s="5"/>
      <c r="B9" s="103" t="s">
        <v>30</v>
      </c>
      <c r="C9" s="104"/>
      <c r="D9" s="104"/>
      <c r="E9" s="6"/>
      <c r="F9" s="103" t="s">
        <v>31</v>
      </c>
      <c r="G9" s="104"/>
      <c r="H9" s="104"/>
      <c r="I9" s="105"/>
      <c r="J9" s="27"/>
      <c r="K9" s="27"/>
      <c r="L9" s="103" t="s">
        <v>32</v>
      </c>
      <c r="M9" s="104"/>
      <c r="N9" s="104"/>
      <c r="O9" s="6"/>
      <c r="P9" s="103" t="s">
        <v>33</v>
      </c>
      <c r="Q9" s="104"/>
      <c r="R9" s="104"/>
      <c r="S9" s="105"/>
    </row>
    <row r="10" spans="1:19" ht="15">
      <c r="A10" s="28"/>
      <c r="B10" s="29" t="s">
        <v>9</v>
      </c>
      <c r="C10" s="30" t="s">
        <v>10</v>
      </c>
      <c r="D10" s="31" t="s">
        <v>11</v>
      </c>
      <c r="E10" s="47" t="s">
        <v>25</v>
      </c>
      <c r="F10" s="43" t="s">
        <v>9</v>
      </c>
      <c r="G10" s="44" t="s">
        <v>10</v>
      </c>
      <c r="H10" s="45" t="s">
        <v>11</v>
      </c>
      <c r="I10" s="47" t="s">
        <v>25</v>
      </c>
      <c r="J10" s="33"/>
      <c r="K10" s="34"/>
      <c r="L10" s="29" t="s">
        <v>9</v>
      </c>
      <c r="M10" s="30" t="s">
        <v>10</v>
      </c>
      <c r="N10" s="31" t="s">
        <v>11</v>
      </c>
      <c r="O10" s="47" t="s">
        <v>25</v>
      </c>
      <c r="P10" s="29" t="s">
        <v>9</v>
      </c>
      <c r="Q10" s="30" t="s">
        <v>10</v>
      </c>
      <c r="R10" s="32" t="s">
        <v>11</v>
      </c>
      <c r="S10" s="47" t="s">
        <v>25</v>
      </c>
    </row>
    <row r="11" spans="1:19" ht="17.25">
      <c r="A11" s="7" t="s">
        <v>0</v>
      </c>
      <c r="B11" s="8">
        <v>0</v>
      </c>
      <c r="C11" s="9">
        <v>0</v>
      </c>
      <c r="D11" s="10">
        <f aca="true" t="shared" si="0" ref="D11:D19">SUM(B11:C11)</f>
        <v>0</v>
      </c>
      <c r="E11" s="67">
        <f>D11/D20</f>
        <v>0</v>
      </c>
      <c r="F11" s="8">
        <v>0</v>
      </c>
      <c r="G11" s="9">
        <v>0</v>
      </c>
      <c r="H11" s="11">
        <f aca="true" t="shared" si="1" ref="H11:H19">SUM(F11:G11)</f>
        <v>0</v>
      </c>
      <c r="I11" s="67">
        <f>H11/H20</f>
        <v>0</v>
      </c>
      <c r="J11" s="27"/>
      <c r="K11" s="7" t="s">
        <v>0</v>
      </c>
      <c r="L11" s="8">
        <v>0</v>
      </c>
      <c r="M11" s="9">
        <v>0</v>
      </c>
      <c r="N11" s="10">
        <f aca="true" t="shared" si="2" ref="N11:N19">SUM(L11:M11)</f>
        <v>0</v>
      </c>
      <c r="O11" s="67">
        <f>N11/N20</f>
        <v>0</v>
      </c>
      <c r="P11" s="8">
        <v>0</v>
      </c>
      <c r="Q11" s="9">
        <v>0</v>
      </c>
      <c r="R11" s="11">
        <f aca="true" t="shared" si="3" ref="R11:R19">SUM(P11:Q11)</f>
        <v>0</v>
      </c>
      <c r="S11" s="70">
        <f>R11/R20</f>
        <v>0</v>
      </c>
    </row>
    <row r="12" spans="1:19" ht="17.25">
      <c r="A12" s="12" t="s">
        <v>1</v>
      </c>
      <c r="B12" s="13">
        <v>1</v>
      </c>
      <c r="C12" s="14">
        <v>0</v>
      </c>
      <c r="D12" s="15">
        <f t="shared" si="0"/>
        <v>1</v>
      </c>
      <c r="E12" s="68">
        <f>D12/D20</f>
        <v>0.041666666666666664</v>
      </c>
      <c r="F12" s="13">
        <v>0</v>
      </c>
      <c r="G12" s="14">
        <v>0</v>
      </c>
      <c r="H12" s="16">
        <f t="shared" si="1"/>
        <v>0</v>
      </c>
      <c r="I12" s="68">
        <f>H12/H20</f>
        <v>0</v>
      </c>
      <c r="J12" s="27"/>
      <c r="K12" s="12" t="s">
        <v>1</v>
      </c>
      <c r="L12" s="13">
        <v>2</v>
      </c>
      <c r="M12" s="14">
        <v>0</v>
      </c>
      <c r="N12" s="15">
        <f t="shared" si="2"/>
        <v>2</v>
      </c>
      <c r="O12" s="68">
        <f>N12/N20</f>
        <v>0.08333333333333333</v>
      </c>
      <c r="P12" s="13">
        <v>1</v>
      </c>
      <c r="Q12" s="14">
        <v>3</v>
      </c>
      <c r="R12" s="16">
        <f t="shared" si="3"/>
        <v>4</v>
      </c>
      <c r="S12" s="71">
        <f>R12/R20</f>
        <v>0.16666666666666666</v>
      </c>
    </row>
    <row r="13" spans="1:19" ht="17.25">
      <c r="A13" s="12" t="s">
        <v>2</v>
      </c>
      <c r="B13" s="13">
        <v>11</v>
      </c>
      <c r="C13" s="14">
        <v>0</v>
      </c>
      <c r="D13" s="15">
        <f t="shared" si="0"/>
        <v>11</v>
      </c>
      <c r="E13" s="68">
        <f>D13/D20</f>
        <v>0.4583333333333333</v>
      </c>
      <c r="F13" s="13">
        <v>3</v>
      </c>
      <c r="G13" s="14">
        <v>2</v>
      </c>
      <c r="H13" s="16">
        <f t="shared" si="1"/>
        <v>5</v>
      </c>
      <c r="I13" s="68">
        <f>H13/H20</f>
        <v>0.20833333333333334</v>
      </c>
      <c r="J13" s="27"/>
      <c r="K13" s="12" t="s">
        <v>2</v>
      </c>
      <c r="L13" s="13">
        <v>5</v>
      </c>
      <c r="M13" s="14">
        <v>0</v>
      </c>
      <c r="N13" s="15">
        <f t="shared" si="2"/>
        <v>5</v>
      </c>
      <c r="O13" s="68">
        <f>N13/N20</f>
        <v>0.20833333333333334</v>
      </c>
      <c r="P13" s="13">
        <v>6</v>
      </c>
      <c r="Q13" s="14">
        <v>1</v>
      </c>
      <c r="R13" s="16">
        <f t="shared" si="3"/>
        <v>7</v>
      </c>
      <c r="S13" s="71">
        <f>R13/R20</f>
        <v>0.2916666666666667</v>
      </c>
    </row>
    <row r="14" spans="1:19" ht="17.25">
      <c r="A14" s="12" t="s">
        <v>3</v>
      </c>
      <c r="B14" s="13">
        <v>1</v>
      </c>
      <c r="C14" s="14">
        <v>0</v>
      </c>
      <c r="D14" s="15">
        <f t="shared" si="0"/>
        <v>1</v>
      </c>
      <c r="E14" s="72">
        <f>D14/D20</f>
        <v>0.041666666666666664</v>
      </c>
      <c r="F14" s="13">
        <v>0</v>
      </c>
      <c r="G14" s="14">
        <v>0</v>
      </c>
      <c r="H14" s="16">
        <f t="shared" si="1"/>
        <v>0</v>
      </c>
      <c r="I14" s="68">
        <f>H14/H20</f>
        <v>0</v>
      </c>
      <c r="J14" s="27"/>
      <c r="K14" s="12" t="s">
        <v>3</v>
      </c>
      <c r="L14" s="13">
        <v>2</v>
      </c>
      <c r="M14" s="14">
        <v>0</v>
      </c>
      <c r="N14" s="15">
        <f t="shared" si="2"/>
        <v>2</v>
      </c>
      <c r="O14" s="68">
        <f>N14/N20</f>
        <v>0.08333333333333333</v>
      </c>
      <c r="P14" s="13">
        <v>0</v>
      </c>
      <c r="Q14" s="14">
        <v>0</v>
      </c>
      <c r="R14" s="16">
        <f t="shared" si="3"/>
        <v>0</v>
      </c>
      <c r="S14" s="68">
        <f>R14/R20</f>
        <v>0</v>
      </c>
    </row>
    <row r="15" spans="1:19" ht="17.25">
      <c r="A15" s="12" t="s">
        <v>4</v>
      </c>
      <c r="B15" s="13">
        <v>2</v>
      </c>
      <c r="C15" s="14">
        <v>0</v>
      </c>
      <c r="D15" s="15">
        <f t="shared" si="0"/>
        <v>2</v>
      </c>
      <c r="E15" s="72">
        <f>D15/D20</f>
        <v>0.08333333333333333</v>
      </c>
      <c r="F15" s="13">
        <v>0</v>
      </c>
      <c r="G15" s="14">
        <v>1</v>
      </c>
      <c r="H15" s="16">
        <f t="shared" si="1"/>
        <v>1</v>
      </c>
      <c r="I15" s="68">
        <f>H15/H20</f>
        <v>0.041666666666666664</v>
      </c>
      <c r="J15" s="27"/>
      <c r="K15" s="12" t="s">
        <v>4</v>
      </c>
      <c r="L15" s="13">
        <v>5</v>
      </c>
      <c r="M15" s="14">
        <v>0</v>
      </c>
      <c r="N15" s="15">
        <f t="shared" si="2"/>
        <v>5</v>
      </c>
      <c r="O15" s="68">
        <f>N15/N20</f>
        <v>0.20833333333333334</v>
      </c>
      <c r="P15" s="13">
        <v>0</v>
      </c>
      <c r="Q15" s="14">
        <v>0</v>
      </c>
      <c r="R15" s="16">
        <f t="shared" si="3"/>
        <v>0</v>
      </c>
      <c r="S15" s="68">
        <f>R15/R20</f>
        <v>0</v>
      </c>
    </row>
    <row r="16" spans="1:19" ht="17.25">
      <c r="A16" s="12" t="s">
        <v>5</v>
      </c>
      <c r="B16" s="13">
        <v>2</v>
      </c>
      <c r="C16" s="14">
        <v>0</v>
      </c>
      <c r="D16" s="15">
        <f t="shared" si="0"/>
        <v>2</v>
      </c>
      <c r="E16" s="72">
        <f>D16/D20</f>
        <v>0.08333333333333333</v>
      </c>
      <c r="F16" s="13">
        <v>1</v>
      </c>
      <c r="G16" s="14">
        <v>0</v>
      </c>
      <c r="H16" s="16">
        <f t="shared" si="1"/>
        <v>1</v>
      </c>
      <c r="I16" s="68">
        <f>H16/H20</f>
        <v>0.041666666666666664</v>
      </c>
      <c r="J16" s="27"/>
      <c r="K16" s="12" t="s">
        <v>5</v>
      </c>
      <c r="L16" s="13">
        <v>2</v>
      </c>
      <c r="M16" s="14">
        <v>0</v>
      </c>
      <c r="N16" s="15">
        <f t="shared" si="2"/>
        <v>2</v>
      </c>
      <c r="O16" s="68">
        <f>N16/N20</f>
        <v>0.08333333333333333</v>
      </c>
      <c r="P16" s="13">
        <v>0</v>
      </c>
      <c r="Q16" s="14">
        <v>0</v>
      </c>
      <c r="R16" s="16">
        <f t="shared" si="3"/>
        <v>0</v>
      </c>
      <c r="S16" s="68">
        <f>R16/R20</f>
        <v>0</v>
      </c>
    </row>
    <row r="17" spans="1:19" ht="17.25">
      <c r="A17" s="12" t="s">
        <v>6</v>
      </c>
      <c r="B17" s="13">
        <v>6</v>
      </c>
      <c r="C17" s="14">
        <v>1</v>
      </c>
      <c r="D17" s="15">
        <f t="shared" si="0"/>
        <v>7</v>
      </c>
      <c r="E17" s="72">
        <f>D17/D20</f>
        <v>0.2916666666666667</v>
      </c>
      <c r="F17" s="13">
        <v>4</v>
      </c>
      <c r="G17" s="14">
        <v>10</v>
      </c>
      <c r="H17" s="16">
        <f t="shared" si="1"/>
        <v>14</v>
      </c>
      <c r="I17" s="68">
        <f>H17/H20</f>
        <v>0.5833333333333334</v>
      </c>
      <c r="J17" s="27"/>
      <c r="K17" s="12" t="s">
        <v>6</v>
      </c>
      <c r="L17" s="13">
        <v>6</v>
      </c>
      <c r="M17" s="14">
        <v>2</v>
      </c>
      <c r="N17" s="15">
        <f t="shared" si="2"/>
        <v>8</v>
      </c>
      <c r="O17" s="68">
        <f>N17/N20</f>
        <v>0.3333333333333333</v>
      </c>
      <c r="P17" s="13">
        <v>5</v>
      </c>
      <c r="Q17" s="14">
        <v>8</v>
      </c>
      <c r="R17" s="16">
        <f t="shared" si="3"/>
        <v>13</v>
      </c>
      <c r="S17" s="68">
        <f>R17/R20</f>
        <v>0.5416666666666666</v>
      </c>
    </row>
    <row r="18" spans="1:19" ht="17.25">
      <c r="A18" s="12" t="s">
        <v>7</v>
      </c>
      <c r="B18" s="13">
        <v>0</v>
      </c>
      <c r="C18" s="14">
        <v>0</v>
      </c>
      <c r="D18" s="15">
        <f t="shared" si="0"/>
        <v>0</v>
      </c>
      <c r="E18" s="72">
        <f>D18/D20</f>
        <v>0</v>
      </c>
      <c r="F18" s="13">
        <v>0</v>
      </c>
      <c r="G18" s="14">
        <v>2</v>
      </c>
      <c r="H18" s="16">
        <f t="shared" si="1"/>
        <v>2</v>
      </c>
      <c r="I18" s="68">
        <f>H18/H20</f>
        <v>0.08333333333333333</v>
      </c>
      <c r="J18" s="27"/>
      <c r="K18" s="12" t="s">
        <v>7</v>
      </c>
      <c r="L18" s="13">
        <v>0</v>
      </c>
      <c r="M18" s="14">
        <v>0</v>
      </c>
      <c r="N18" s="15">
        <f t="shared" si="2"/>
        <v>0</v>
      </c>
      <c r="O18" s="68">
        <f>N18/N20</f>
        <v>0</v>
      </c>
      <c r="P18" s="13">
        <v>0</v>
      </c>
      <c r="Q18" s="14">
        <v>0</v>
      </c>
      <c r="R18" s="16">
        <f t="shared" si="3"/>
        <v>0</v>
      </c>
      <c r="S18" s="68">
        <f>R18/R20</f>
        <v>0</v>
      </c>
    </row>
    <row r="19" spans="1:19" ht="18" thickBot="1">
      <c r="A19" s="17" t="s">
        <v>8</v>
      </c>
      <c r="B19" s="18">
        <v>0</v>
      </c>
      <c r="C19" s="19">
        <v>0</v>
      </c>
      <c r="D19" s="20">
        <f t="shared" si="0"/>
        <v>0</v>
      </c>
      <c r="E19" s="73">
        <f>D19/D20</f>
        <v>0</v>
      </c>
      <c r="F19" s="18">
        <v>0</v>
      </c>
      <c r="G19" s="19">
        <v>1</v>
      </c>
      <c r="H19" s="21">
        <f t="shared" si="1"/>
        <v>1</v>
      </c>
      <c r="I19" s="69">
        <f>H19/H20</f>
        <v>0.041666666666666664</v>
      </c>
      <c r="J19" s="27"/>
      <c r="K19" s="17" t="s">
        <v>8</v>
      </c>
      <c r="L19" s="18">
        <v>0</v>
      </c>
      <c r="M19" s="19">
        <v>0</v>
      </c>
      <c r="N19" s="20">
        <f t="shared" si="2"/>
        <v>0</v>
      </c>
      <c r="O19" s="69">
        <f>N19/N20</f>
        <v>0</v>
      </c>
      <c r="P19" s="18">
        <v>0</v>
      </c>
      <c r="Q19" s="19">
        <v>0</v>
      </c>
      <c r="R19" s="21">
        <f t="shared" si="3"/>
        <v>0</v>
      </c>
      <c r="S19" s="69">
        <f>R19/R20</f>
        <v>0</v>
      </c>
    </row>
    <row r="20" spans="1:19" ht="15.75" thickBot="1">
      <c r="A20" s="38" t="s">
        <v>11</v>
      </c>
      <c r="B20" s="24">
        <f aca="true" t="shared" si="4" ref="B20:H20">SUM(B11:B19)</f>
        <v>23</v>
      </c>
      <c r="C20" s="35">
        <f t="shared" si="4"/>
        <v>1</v>
      </c>
      <c r="D20" s="25">
        <f t="shared" si="4"/>
        <v>24</v>
      </c>
      <c r="E20" s="48">
        <f>SUM(E11:E19)</f>
        <v>1</v>
      </c>
      <c r="F20" s="24">
        <f t="shared" si="4"/>
        <v>8</v>
      </c>
      <c r="G20" s="35">
        <f t="shared" si="4"/>
        <v>16</v>
      </c>
      <c r="H20" s="26">
        <f t="shared" si="4"/>
        <v>24</v>
      </c>
      <c r="I20" s="48">
        <f>SUM(I11:I19)</f>
        <v>1</v>
      </c>
      <c r="J20" s="5"/>
      <c r="K20" s="38" t="s">
        <v>11</v>
      </c>
      <c r="L20" s="24">
        <f aca="true" t="shared" si="5" ref="L20:R20">SUM(L11:L19)</f>
        <v>22</v>
      </c>
      <c r="M20" s="35">
        <f t="shared" si="5"/>
        <v>2</v>
      </c>
      <c r="N20" s="25">
        <f t="shared" si="5"/>
        <v>24</v>
      </c>
      <c r="O20" s="48">
        <f>SUM(O11:O19)</f>
        <v>1</v>
      </c>
      <c r="P20" s="24">
        <f t="shared" si="5"/>
        <v>12</v>
      </c>
      <c r="Q20" s="35">
        <f t="shared" si="5"/>
        <v>12</v>
      </c>
      <c r="R20" s="26">
        <f t="shared" si="5"/>
        <v>24</v>
      </c>
      <c r="S20" s="46">
        <f>SUM(S11:S19)</f>
        <v>1</v>
      </c>
    </row>
    <row r="21" spans="1:18" ht="15.75" thickBot="1">
      <c r="A21" s="38" t="s">
        <v>13</v>
      </c>
      <c r="B21" s="49">
        <f aca="true" t="shared" si="6" ref="B21:H21">2*B11+1.5*B12+B13+0.5*B14-(2*B19+1.5*B18+B17+0.5*B16)</f>
        <v>6</v>
      </c>
      <c r="C21" s="49">
        <f t="shared" si="6"/>
        <v>-1</v>
      </c>
      <c r="D21" s="50">
        <f t="shared" si="6"/>
        <v>5</v>
      </c>
      <c r="E21" s="1"/>
      <c r="F21" s="49">
        <f t="shared" si="6"/>
        <v>-1.5</v>
      </c>
      <c r="G21" s="51">
        <f t="shared" si="6"/>
        <v>-13</v>
      </c>
      <c r="H21" s="52">
        <f t="shared" si="6"/>
        <v>-14.5</v>
      </c>
      <c r="I21" s="1"/>
      <c r="J21" s="1"/>
      <c r="K21" s="38" t="s">
        <v>13</v>
      </c>
      <c r="L21" s="49">
        <f aca="true" t="shared" si="7" ref="L21:R21">2*L11+1.5*L12+L13+0.5*L14-(2*L19+1.5*L18+L17+0.5*L16)</f>
        <v>2</v>
      </c>
      <c r="M21" s="51">
        <f>2*M11+1.5*M12+M13+0.5*M14-(2*M19+1.5*M18+M17+0.5*M16)</f>
        <v>-2</v>
      </c>
      <c r="N21" s="52">
        <f t="shared" si="7"/>
        <v>0</v>
      </c>
      <c r="O21" s="1"/>
      <c r="P21" s="49">
        <f t="shared" si="7"/>
        <v>2.5</v>
      </c>
      <c r="Q21" s="51">
        <f t="shared" si="7"/>
        <v>-2.5</v>
      </c>
      <c r="R21" s="52">
        <f t="shared" si="7"/>
        <v>0</v>
      </c>
    </row>
    <row r="22" spans="1:18" ht="15.75" thickBot="1">
      <c r="A22" s="38" t="s">
        <v>18</v>
      </c>
      <c r="B22" s="53">
        <f>((B11+B12+B13+B14)+0.5*(B15))/B20</f>
        <v>0.6086956521739131</v>
      </c>
      <c r="C22" s="53">
        <f>((C11+C12+C13+C14)+0.5*(+C16+C15))/C20</f>
        <v>0</v>
      </c>
      <c r="D22" s="36">
        <f>((B11+C11+B12+C12+B13+C13+B14+C14)+0.5*(B15+C15+C16))/D20</f>
        <v>0.5833333333333334</v>
      </c>
      <c r="E22" s="1"/>
      <c r="F22" s="53">
        <f>((F11+F12+F13+F14)+0.5*(F15))/F20</f>
        <v>0.375</v>
      </c>
      <c r="G22" s="36">
        <f>((G11+G12+G13+G14)+0.5*(+G16+G15))/G20</f>
        <v>0.15625</v>
      </c>
      <c r="H22" s="54">
        <f>((F11+G11+F12+G12+F13+G13+F14+G14)+0.5*(F15+G15+G16))/H20</f>
        <v>0.22916666666666666</v>
      </c>
      <c r="I22" s="1"/>
      <c r="J22" s="1"/>
      <c r="K22" s="38" t="s">
        <v>18</v>
      </c>
      <c r="L22" s="53">
        <f>((L11+L12+L13+L14)+0.5*(L15))/L20</f>
        <v>0.5227272727272727</v>
      </c>
      <c r="M22" s="36">
        <f>((M11+M12+M13+M14)+0.5*(+M16+M15))/M20</f>
        <v>0</v>
      </c>
      <c r="N22" s="54">
        <f>((L11+M11+L12+M12+L13+M13+L14+M14)+0.5*(L15+M15+M16))/N20</f>
        <v>0.4791666666666667</v>
      </c>
      <c r="O22" s="1"/>
      <c r="P22" s="53">
        <f>((P11+P12+P13+P14)+0.5*(P15))/P20</f>
        <v>0.5833333333333334</v>
      </c>
      <c r="Q22" s="36">
        <f>((Q11+Q12+Q13+Q14)+0.5*(+Q16+Q15))/Q20</f>
        <v>0.3333333333333333</v>
      </c>
      <c r="R22" s="54">
        <f>((P11+Q11+P12+Q12+P13+Q13+P14+Q14)+0.5*(P15+Q15+Q16))/R20</f>
        <v>0.4583333333333333</v>
      </c>
    </row>
    <row r="23" spans="1:18" ht="15.75" thickBot="1">
      <c r="A23" s="64" t="s">
        <v>12</v>
      </c>
      <c r="B23" s="37">
        <f>((2*B11+1.5*B12+B13+0.5*B14-(2*B19+1.5*B18+B17+0.5*B16))/B20)</f>
        <v>0.2608695652173913</v>
      </c>
      <c r="C23" s="37">
        <f>((2*C11+1.5*C12+C13+0.5*C14-(2*C19+1.5*C18+C17+0.5*C16))/C20)</f>
        <v>-1</v>
      </c>
      <c r="D23" s="55">
        <f>(2*D11+1.5*D12+D13+0.5*D14-0.5*D16-D17-1.5*D18-2*D19)/D20</f>
        <v>0.20833333333333334</v>
      </c>
      <c r="E23" s="1"/>
      <c r="F23" s="37">
        <f>((2*F11+1.5*F12+F13+0.5*F14-(2*F19+1.5*F18+F17+0.5*F16))/F20)</f>
        <v>-0.1875</v>
      </c>
      <c r="G23" s="55">
        <f>((2*G11+1.5*G12+G13+0.5*G14-(2*G19+1.5*G18+G17+0.5*G16))/G20)</f>
        <v>-0.8125</v>
      </c>
      <c r="H23" s="56">
        <f>(2*H11+1.5*H12+H13+0.5*H14-0.5*H16-H17-1.5*H18-2*H19)/H20</f>
        <v>-0.6041666666666666</v>
      </c>
      <c r="I23" s="1"/>
      <c r="J23" s="1"/>
      <c r="K23" s="64" t="s">
        <v>12</v>
      </c>
      <c r="L23" s="37">
        <f>((2*L11+1.5*L12+L13+0.5*L14-(2*L19+1.5*L18+L17+0.5*L16))/L20)</f>
        <v>0.09090909090909091</v>
      </c>
      <c r="M23" s="55">
        <f>((2*M11+1.5*M12+M13+0.5*M14-(2*M19+1.5*M18+M17+0.5*M16))/M20)</f>
        <v>-1</v>
      </c>
      <c r="N23" s="56">
        <f>(2*N11+1.5*N12+N13+0.5*N14-0.5*N16-N17-1.5*N18-2*N19)/N20</f>
        <v>0</v>
      </c>
      <c r="O23" s="1"/>
      <c r="P23" s="37">
        <f>((2*P11+1.5*P12+P13+0.5*P14-(2*P19+1.5*P18+P17+0.5*P16))/P20)</f>
        <v>0.20833333333333334</v>
      </c>
      <c r="Q23" s="55">
        <f>((2*Q11+1.5*Q12+Q13+0.5*Q14-(2*Q19+1.5*Q18+Q17+0.5*Q16))/Q20)</f>
        <v>-0.20833333333333334</v>
      </c>
      <c r="R23" s="56">
        <f>(2*R11+1.5*R12+R13+0.5*R14-0.5*R16-R17-1.5*R18-2*R19)/R20</f>
        <v>0</v>
      </c>
    </row>
    <row r="24" spans="1:18" ht="15.75" thickBot="1">
      <c r="A24" s="64" t="s">
        <v>19</v>
      </c>
      <c r="B24" s="37">
        <f aca="true" t="shared" si="8" ref="B24:H24">(B22+B23)/2</f>
        <v>0.4347826086956522</v>
      </c>
      <c r="C24" s="37">
        <f t="shared" si="8"/>
        <v>-0.5</v>
      </c>
      <c r="D24" s="36">
        <f t="shared" si="8"/>
        <v>0.39583333333333337</v>
      </c>
      <c r="E24" s="1"/>
      <c r="F24" s="37">
        <f t="shared" si="8"/>
        <v>0.09375</v>
      </c>
      <c r="G24" s="37">
        <f t="shared" si="8"/>
        <v>-0.328125</v>
      </c>
      <c r="H24" s="36">
        <f t="shared" si="8"/>
        <v>-0.1875</v>
      </c>
      <c r="I24" s="1"/>
      <c r="J24" s="1"/>
      <c r="K24" s="64" t="s">
        <v>19</v>
      </c>
      <c r="L24" s="37">
        <f aca="true" t="shared" si="9" ref="L24:R24">(L22+L23)/2</f>
        <v>0.3068181818181818</v>
      </c>
      <c r="M24" s="37">
        <f t="shared" si="9"/>
        <v>-0.5</v>
      </c>
      <c r="N24" s="36">
        <f t="shared" si="9"/>
        <v>0.23958333333333334</v>
      </c>
      <c r="O24" s="1"/>
      <c r="P24" s="37">
        <f t="shared" si="9"/>
        <v>0.39583333333333337</v>
      </c>
      <c r="Q24" s="37">
        <f t="shared" si="9"/>
        <v>0.062499999999999986</v>
      </c>
      <c r="R24" s="36">
        <f t="shared" si="9"/>
        <v>0.22916666666666666</v>
      </c>
    </row>
    <row r="25" spans="1:18" ht="15" thickBot="1">
      <c r="A25" s="65" t="s">
        <v>18</v>
      </c>
      <c r="B25" s="41">
        <f>B22*20</f>
        <v>12.173913043478262</v>
      </c>
      <c r="C25" s="41">
        <f aca="true" t="shared" si="10" ref="B25:D27">C22*20</f>
        <v>0</v>
      </c>
      <c r="D25" s="42">
        <f t="shared" si="10"/>
        <v>11.666666666666668</v>
      </c>
      <c r="E25" s="1"/>
      <c r="F25" s="41">
        <f aca="true" t="shared" si="11" ref="F25:H27">F22*20</f>
        <v>7.5</v>
      </c>
      <c r="G25" s="41">
        <f t="shared" si="11"/>
        <v>3.125</v>
      </c>
      <c r="H25" s="42">
        <f t="shared" si="11"/>
        <v>4.583333333333333</v>
      </c>
      <c r="I25" s="1"/>
      <c r="J25" s="1"/>
      <c r="K25" s="65" t="s">
        <v>18</v>
      </c>
      <c r="L25" s="41">
        <f aca="true" t="shared" si="12" ref="L25:N27">L22*20</f>
        <v>10.454545454545453</v>
      </c>
      <c r="M25" s="41">
        <f t="shared" si="12"/>
        <v>0</v>
      </c>
      <c r="N25" s="42">
        <f t="shared" si="12"/>
        <v>9.583333333333334</v>
      </c>
      <c r="O25" s="1"/>
      <c r="P25" s="41">
        <f aca="true" t="shared" si="13" ref="P25:R27">P22*20</f>
        <v>11.666666666666668</v>
      </c>
      <c r="Q25" s="41">
        <f t="shared" si="13"/>
        <v>6.666666666666666</v>
      </c>
      <c r="R25" s="42">
        <f t="shared" si="13"/>
        <v>9.166666666666666</v>
      </c>
    </row>
    <row r="26" spans="1:18" ht="15" thickBot="1">
      <c r="A26" s="66" t="s">
        <v>12</v>
      </c>
      <c r="B26" s="41">
        <f t="shared" si="10"/>
        <v>5.217391304347826</v>
      </c>
      <c r="C26" s="41">
        <f t="shared" si="10"/>
        <v>-20</v>
      </c>
      <c r="D26" s="42">
        <f t="shared" si="10"/>
        <v>4.166666666666667</v>
      </c>
      <c r="E26" s="1"/>
      <c r="F26" s="41">
        <f t="shared" si="11"/>
        <v>-3.75</v>
      </c>
      <c r="G26" s="41">
        <f t="shared" si="11"/>
        <v>-16.25</v>
      </c>
      <c r="H26" s="42">
        <f t="shared" si="11"/>
        <v>-12.083333333333332</v>
      </c>
      <c r="I26" s="1"/>
      <c r="J26" s="1"/>
      <c r="K26" s="66" t="s">
        <v>12</v>
      </c>
      <c r="L26" s="41">
        <f t="shared" si="12"/>
        <v>1.8181818181818183</v>
      </c>
      <c r="M26" s="41">
        <f t="shared" si="12"/>
        <v>-20</v>
      </c>
      <c r="N26" s="42">
        <f t="shared" si="12"/>
        <v>0</v>
      </c>
      <c r="O26" s="1"/>
      <c r="P26" s="41">
        <f t="shared" si="13"/>
        <v>4.166666666666667</v>
      </c>
      <c r="Q26" s="41">
        <f t="shared" si="13"/>
        <v>-4.166666666666667</v>
      </c>
      <c r="R26" s="42">
        <f t="shared" si="13"/>
        <v>0</v>
      </c>
    </row>
    <row r="27" spans="1:18" ht="15" thickBot="1">
      <c r="A27" s="66" t="s">
        <v>20</v>
      </c>
      <c r="B27" s="41">
        <f t="shared" si="10"/>
        <v>8.695652173913045</v>
      </c>
      <c r="C27" s="41">
        <f t="shared" si="10"/>
        <v>-10</v>
      </c>
      <c r="D27" s="23">
        <f t="shared" si="10"/>
        <v>7.916666666666668</v>
      </c>
      <c r="E27" s="1"/>
      <c r="F27" s="41">
        <f t="shared" si="11"/>
        <v>1.875</v>
      </c>
      <c r="G27" s="41">
        <f t="shared" si="11"/>
        <v>-6.5625</v>
      </c>
      <c r="H27" s="23">
        <f t="shared" si="11"/>
        <v>-3.75</v>
      </c>
      <c r="I27" s="1"/>
      <c r="J27" s="1"/>
      <c r="K27" s="66" t="s">
        <v>20</v>
      </c>
      <c r="L27" s="41">
        <f t="shared" si="12"/>
        <v>6.136363636363637</v>
      </c>
      <c r="M27" s="41">
        <f t="shared" si="12"/>
        <v>-10</v>
      </c>
      <c r="N27" s="23">
        <f t="shared" si="12"/>
        <v>4.791666666666667</v>
      </c>
      <c r="O27" s="1"/>
      <c r="P27" s="41">
        <f t="shared" si="13"/>
        <v>7.916666666666668</v>
      </c>
      <c r="Q27" s="41">
        <f t="shared" si="13"/>
        <v>1.2499999999999998</v>
      </c>
      <c r="R27" s="23">
        <f t="shared" si="13"/>
        <v>4.583333333333333</v>
      </c>
    </row>
    <row r="28" spans="1:18" ht="15.75" thickBot="1">
      <c r="A28" s="5"/>
      <c r="B28" s="57" t="s">
        <v>9</v>
      </c>
      <c r="C28" s="58" t="s">
        <v>10</v>
      </c>
      <c r="D28" s="35" t="s">
        <v>11</v>
      </c>
      <c r="E28" s="1"/>
      <c r="F28" s="57" t="s">
        <v>9</v>
      </c>
      <c r="G28" s="59" t="s">
        <v>10</v>
      </c>
      <c r="H28" s="60" t="s">
        <v>11</v>
      </c>
      <c r="I28" s="1"/>
      <c r="J28" s="1"/>
      <c r="K28" s="5"/>
      <c r="L28" s="61" t="s">
        <v>9</v>
      </c>
      <c r="M28" s="62" t="s">
        <v>10</v>
      </c>
      <c r="N28" s="63" t="s">
        <v>11</v>
      </c>
      <c r="O28" s="1"/>
      <c r="P28" s="57" t="s">
        <v>9</v>
      </c>
      <c r="Q28" s="59" t="s">
        <v>10</v>
      </c>
      <c r="R28" s="60" t="s">
        <v>11</v>
      </c>
    </row>
    <row r="29" spans="1:19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27"/>
    </row>
    <row r="30" spans="1:19" ht="24">
      <c r="A30" s="96" t="s">
        <v>27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</row>
    <row r="31" spans="1:19" ht="15" thickBo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27"/>
    </row>
    <row r="32" spans="1:18" ht="15.75" thickBot="1">
      <c r="A32" s="5"/>
      <c r="B32" s="97" t="s">
        <v>11</v>
      </c>
      <c r="C32" s="98"/>
      <c r="D32" s="98"/>
      <c r="E32" s="99"/>
      <c r="F32" s="35">
        <f>B20+F20</f>
        <v>31</v>
      </c>
      <c r="G32" s="35">
        <f>C20+G20</f>
        <v>17</v>
      </c>
      <c r="H32" s="35">
        <f>D20+H20</f>
        <v>48</v>
      </c>
      <c r="I32" s="1"/>
      <c r="J32" s="1"/>
      <c r="K32" s="5"/>
      <c r="L32" s="97" t="s">
        <v>11</v>
      </c>
      <c r="M32" s="98"/>
      <c r="N32" s="98"/>
      <c r="O32" s="99"/>
      <c r="P32" s="35">
        <f>L20+P20</f>
        <v>34</v>
      </c>
      <c r="Q32" s="35">
        <f>M20+Q20</f>
        <v>14</v>
      </c>
      <c r="R32" s="35">
        <f>N20+R20</f>
        <v>48</v>
      </c>
    </row>
    <row r="33" spans="1:18" ht="15.75" thickBot="1">
      <c r="A33" s="5"/>
      <c r="B33" s="97" t="s">
        <v>18</v>
      </c>
      <c r="C33" s="98"/>
      <c r="D33" s="98"/>
      <c r="E33" s="99"/>
      <c r="F33" s="36">
        <f>((B11+DN1114+F12+B13+F13+B14+F14+0.5*(B15+F15))/(B20+F20))</f>
        <v>0.5161290322580645</v>
      </c>
      <c r="G33" s="36">
        <f>((C11+G11+C12+G12+C13+G13)+0.5*(C15+G15+C14+G14+C16+G16))/(C20+G20)</f>
        <v>0.14705882352941177</v>
      </c>
      <c r="H33" s="36">
        <f>((B11+F11+B12+F12+B13+F13+B14+F14)+0.5*(B15+F15)+(C11+G11+C12+G12+C13+G13)+0.5*(C15+G15+C14+G14+C16+G16))/(D20+H20)</f>
        <v>0.40625</v>
      </c>
      <c r="I33" s="1"/>
      <c r="J33" s="1"/>
      <c r="K33" s="5"/>
      <c r="L33" s="97" t="s">
        <v>18</v>
      </c>
      <c r="M33" s="98"/>
      <c r="N33" s="98"/>
      <c r="O33" s="99"/>
      <c r="P33" s="36">
        <f>((L11+DV1114+P12+L13+P13+L14+P14+0.5*(L15+P15))/(L20+P20))</f>
        <v>0.4852941176470588</v>
      </c>
      <c r="Q33" s="36">
        <f>((M11+Q11+M12+Q12+M13+Q13)+0.5*(M15+Q15+M14+Q14+M16+Q16))/(M20+Q20)</f>
        <v>0.2857142857142857</v>
      </c>
      <c r="R33" s="36">
        <f>((L11+P11+L12+P12+L13+P13+L14+P14)+0.5*(L15+P15)+(M11+Q11+M12+Q12+M13+Q13)+0.5*(M15+Q15+M14+Q14+M16+Q16))/(N20+R20)</f>
        <v>0.46875</v>
      </c>
    </row>
    <row r="34" spans="1:18" ht="15.75" thickBot="1">
      <c r="A34" s="5"/>
      <c r="B34" s="97" t="s">
        <v>12</v>
      </c>
      <c r="C34" s="98"/>
      <c r="D34" s="98"/>
      <c r="E34" s="99"/>
      <c r="F34" s="36">
        <f>(2*(B11+F11)+1.5*(B12+F12)+(B13+F13)+0.5*(B14+F14)-0.5*(B16+F16)-(B17+F17)-1.5*(B18+F18)-2*(B19+F19))/(B20+F20)</f>
        <v>0.14516129032258066</v>
      </c>
      <c r="G34" s="36">
        <f>(2*(C11+G11)+1.5*(C12+G12)+(C13+G13)+0.5*(C14+G14)-0.5*(C16+G16)-(C17+G17)-1.5*(C18+G18)-2*(C19+G19))/(C20+G20)</f>
        <v>-0.8235294117647058</v>
      </c>
      <c r="H34" s="36">
        <f>(2*(D11+H11)+1.5*(D12+H12)+(D13+H13)+0.5*(D14+H14)-0.5*(D16+H16)-(D17+H17)-1.5*(D18+H18)-2*(D19+H19))/(D20+H20)</f>
        <v>-0.19791666666666666</v>
      </c>
      <c r="I34" s="1"/>
      <c r="J34" s="1"/>
      <c r="K34" s="5"/>
      <c r="L34" s="97" t="s">
        <v>12</v>
      </c>
      <c r="M34" s="98"/>
      <c r="N34" s="98"/>
      <c r="O34" s="99"/>
      <c r="P34" s="36">
        <f>(2*(L11+P11)+1.5*(L12+P12)+(L13+P13)+0.5*(L14+P14)-0.5*(L16+P16)-(L17+P17)-1.5*(L18+P18)-2*(L19+P19))/(L20+P20)</f>
        <v>0.1323529411764706</v>
      </c>
      <c r="Q34" s="36">
        <f>(2*(M11+Q11)+1.5*(M12+Q12)+(M13+Q13)+0.5*(M14+Q14)-0.5*(M16+Q16)-(M17+Q17)-1.5*(M18+Q18)-2*(M19+Q19))/(M20+Q20)</f>
        <v>-0.32142857142857145</v>
      </c>
      <c r="R34" s="36">
        <f>(2*(N11+R11)+1.5*(N12+R12)+(N13+R13)+0.5*(N14+R14)-0.5*(N16+R16)-(N17+R17)-1.5*(N18+R18)-2*(N19+R19))/(N20+R20)</f>
        <v>0</v>
      </c>
    </row>
    <row r="35" spans="1:18" ht="15.75" thickBot="1">
      <c r="A35" s="5"/>
      <c r="B35" s="97" t="s">
        <v>20</v>
      </c>
      <c r="C35" s="98"/>
      <c r="D35" s="98"/>
      <c r="E35" s="99"/>
      <c r="F35" s="37">
        <f>(F33+F34)/2</f>
        <v>0.33064516129032256</v>
      </c>
      <c r="G35" s="37">
        <f>(G33+G34)/2</f>
        <v>-0.338235294117647</v>
      </c>
      <c r="H35" s="36">
        <f>(H33+H34)/2</f>
        <v>0.10416666666666667</v>
      </c>
      <c r="I35" s="1"/>
      <c r="J35" s="1"/>
      <c r="K35" s="5"/>
      <c r="L35" s="97" t="s">
        <v>20</v>
      </c>
      <c r="M35" s="98"/>
      <c r="N35" s="98"/>
      <c r="O35" s="99"/>
      <c r="P35" s="37">
        <f>(P33+P34)/2</f>
        <v>0.3088235294117647</v>
      </c>
      <c r="Q35" s="37">
        <f>(Q33+Q34)/2</f>
        <v>-0.017857142857142877</v>
      </c>
      <c r="R35" s="36">
        <f>(R33+R34)/2</f>
        <v>0.234375</v>
      </c>
    </row>
    <row r="36" spans="1:18" ht="15.75" thickBot="1">
      <c r="A36" s="5"/>
      <c r="B36" s="100"/>
      <c r="C36" s="101"/>
      <c r="D36" s="101"/>
      <c r="E36" s="102"/>
      <c r="F36" s="24" t="s">
        <v>9</v>
      </c>
      <c r="G36" s="35" t="s">
        <v>10</v>
      </c>
      <c r="H36" s="26" t="s">
        <v>11</v>
      </c>
      <c r="I36" s="1"/>
      <c r="J36" s="1"/>
      <c r="K36" s="5"/>
      <c r="L36" s="100"/>
      <c r="M36" s="101"/>
      <c r="N36" s="101"/>
      <c r="O36" s="102"/>
      <c r="P36" s="24" t="s">
        <v>9</v>
      </c>
      <c r="Q36" s="35" t="s">
        <v>10</v>
      </c>
      <c r="R36" s="26" t="s">
        <v>11</v>
      </c>
    </row>
    <row r="37" spans="1:18" ht="15.75" thickBot="1">
      <c r="A37" s="5"/>
      <c r="B37" s="93" t="s">
        <v>18</v>
      </c>
      <c r="C37" s="94"/>
      <c r="D37" s="94"/>
      <c r="E37" s="95"/>
      <c r="F37" s="39">
        <f aca="true" t="shared" si="14" ref="F37:H39">F33*20</f>
        <v>10.32258064516129</v>
      </c>
      <c r="G37" s="39">
        <f t="shared" si="14"/>
        <v>2.9411764705882355</v>
      </c>
      <c r="H37" s="40">
        <f t="shared" si="14"/>
        <v>8.125</v>
      </c>
      <c r="I37" s="1"/>
      <c r="J37" s="1"/>
      <c r="K37" s="5"/>
      <c r="L37" s="93" t="s">
        <v>18</v>
      </c>
      <c r="M37" s="94"/>
      <c r="N37" s="94"/>
      <c r="O37" s="95"/>
      <c r="P37" s="39">
        <f aca="true" t="shared" si="15" ref="P37:R39">P33*20</f>
        <v>9.705882352941176</v>
      </c>
      <c r="Q37" s="39">
        <f t="shared" si="15"/>
        <v>5.7142857142857135</v>
      </c>
      <c r="R37" s="40">
        <f t="shared" si="15"/>
        <v>9.375</v>
      </c>
    </row>
    <row r="38" spans="1:18" ht="15.75" thickBot="1">
      <c r="A38" s="5"/>
      <c r="B38" s="93" t="s">
        <v>12</v>
      </c>
      <c r="C38" s="94"/>
      <c r="D38" s="94"/>
      <c r="E38" s="95"/>
      <c r="F38" s="39">
        <f t="shared" si="14"/>
        <v>2.903225806451613</v>
      </c>
      <c r="G38" s="39">
        <f t="shared" si="14"/>
        <v>-16.470588235294116</v>
      </c>
      <c r="H38" s="40">
        <f t="shared" si="14"/>
        <v>-3.958333333333333</v>
      </c>
      <c r="I38" s="1"/>
      <c r="J38" s="1"/>
      <c r="K38" s="5"/>
      <c r="L38" s="93" t="s">
        <v>12</v>
      </c>
      <c r="M38" s="94"/>
      <c r="N38" s="94"/>
      <c r="O38" s="95"/>
      <c r="P38" s="39">
        <f t="shared" si="15"/>
        <v>2.6470588235294117</v>
      </c>
      <c r="Q38" s="39">
        <f t="shared" si="15"/>
        <v>-6.428571428571429</v>
      </c>
      <c r="R38" s="40">
        <f t="shared" si="15"/>
        <v>0</v>
      </c>
    </row>
    <row r="39" spans="1:18" ht="15.75" thickBot="1">
      <c r="A39" s="5"/>
      <c r="B39" s="93" t="s">
        <v>20</v>
      </c>
      <c r="C39" s="94"/>
      <c r="D39" s="94"/>
      <c r="E39" s="95"/>
      <c r="F39" s="39">
        <f t="shared" si="14"/>
        <v>6.612903225806451</v>
      </c>
      <c r="G39" s="39">
        <f t="shared" si="14"/>
        <v>-6.76470588235294</v>
      </c>
      <c r="H39" s="22">
        <f t="shared" si="14"/>
        <v>2.0833333333333335</v>
      </c>
      <c r="I39" s="1"/>
      <c r="J39" s="1"/>
      <c r="K39" s="5"/>
      <c r="L39" s="93" t="s">
        <v>20</v>
      </c>
      <c r="M39" s="94"/>
      <c r="N39" s="94"/>
      <c r="O39" s="95"/>
      <c r="P39" s="39">
        <f t="shared" si="15"/>
        <v>6.176470588235294</v>
      </c>
      <c r="Q39" s="39">
        <f t="shared" si="15"/>
        <v>-0.35714285714285754</v>
      </c>
      <c r="R39" s="22">
        <f t="shared" si="15"/>
        <v>4.6875</v>
      </c>
    </row>
  </sheetData>
  <mergeCells count="28">
    <mergeCell ref="A4:S4"/>
    <mergeCell ref="A1:S1"/>
    <mergeCell ref="A2:S2"/>
    <mergeCell ref="B8:D8"/>
    <mergeCell ref="L8:N8"/>
    <mergeCell ref="F9:I9"/>
    <mergeCell ref="F8:I8"/>
    <mergeCell ref="P8:S8"/>
    <mergeCell ref="P9:S9"/>
    <mergeCell ref="L9:N9"/>
    <mergeCell ref="B32:E32"/>
    <mergeCell ref="B33:E33"/>
    <mergeCell ref="B34:E34"/>
    <mergeCell ref="B9:D9"/>
    <mergeCell ref="L38:O38"/>
    <mergeCell ref="B36:E36"/>
    <mergeCell ref="B37:E37"/>
    <mergeCell ref="B38:E38"/>
    <mergeCell ref="B39:E39"/>
    <mergeCell ref="A30:S30"/>
    <mergeCell ref="L39:O39"/>
    <mergeCell ref="L32:O32"/>
    <mergeCell ref="L33:O33"/>
    <mergeCell ref="L34:O34"/>
    <mergeCell ref="L35:O35"/>
    <mergeCell ref="B35:E35"/>
    <mergeCell ref="L36:O36"/>
    <mergeCell ref="L37:O37"/>
  </mergeCells>
  <printOptions horizontalCentered="1" verticalCentered="1"/>
  <pageMargins left="0.1968503937007874" right="0.1968503937007874" top="0" bottom="0" header="0.5118110236220472" footer="0.5118110236220472"/>
  <pageSetup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tabSelected="1" workbookViewId="0" topLeftCell="A12">
      <selection activeCell="T29" sqref="T29"/>
    </sheetView>
  </sheetViews>
  <sheetFormatPr defaultColWidth="9.140625" defaultRowHeight="12.75"/>
  <cols>
    <col min="1" max="1" width="11.7109375" style="0" customWidth="1"/>
    <col min="2" max="3" width="8.28125" style="0" customWidth="1"/>
    <col min="5" max="5" width="8.00390625" style="0" customWidth="1"/>
    <col min="6" max="6" width="9.140625" style="0" customWidth="1"/>
    <col min="7" max="7" width="9.28125" style="0" customWidth="1"/>
    <col min="8" max="8" width="9.140625" style="0" customWidth="1"/>
    <col min="9" max="9" width="8.00390625" style="0" customWidth="1"/>
    <col min="10" max="10" width="1.7109375" style="0" customWidth="1"/>
    <col min="11" max="11" width="11.7109375" style="0" customWidth="1"/>
    <col min="12" max="13" width="8.28125" style="0" customWidth="1"/>
    <col min="15" max="15" width="8.00390625" style="0" customWidth="1"/>
    <col min="16" max="16" width="9.140625" style="0" customWidth="1"/>
    <col min="17" max="17" width="9.28125" style="0" customWidth="1"/>
    <col min="18" max="18" width="9.140625" style="0" customWidth="1"/>
    <col min="19" max="19" width="8.00390625" style="0" customWidth="1"/>
    <col min="20" max="16384" width="11.57421875" style="0" customWidth="1"/>
  </cols>
  <sheetData>
    <row r="1" spans="1:19" ht="17.25">
      <c r="A1" s="106" t="s">
        <v>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17.25">
      <c r="A2" s="106" t="s">
        <v>22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17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24">
      <c r="A4" s="96" t="s">
        <v>26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</row>
    <row r="5" ht="19.5" customHeight="1">
      <c r="A5" s="1"/>
    </row>
    <row r="6" spans="1:15" ht="20.25">
      <c r="A6" s="2" t="s">
        <v>14</v>
      </c>
      <c r="C6" s="3" t="s">
        <v>34</v>
      </c>
      <c r="D6">
        <v>13</v>
      </c>
      <c r="K6" s="2" t="s">
        <v>15</v>
      </c>
      <c r="M6" s="3" t="s">
        <v>35</v>
      </c>
      <c r="O6">
        <v>2</v>
      </c>
    </row>
    <row r="7" spans="1:9" ht="9.75" customHeight="1" thickBot="1">
      <c r="A7" s="1"/>
      <c r="B7" s="1"/>
      <c r="C7" s="1"/>
      <c r="D7" s="1"/>
      <c r="E7" s="1"/>
      <c r="F7" s="1"/>
      <c r="G7" s="1"/>
      <c r="H7" s="1"/>
      <c r="I7" s="1"/>
    </row>
    <row r="8" spans="1:19" ht="15.75" thickBot="1">
      <c r="A8" s="5"/>
      <c r="B8" s="97" t="s">
        <v>16</v>
      </c>
      <c r="C8" s="98"/>
      <c r="D8" s="98"/>
      <c r="E8" s="25"/>
      <c r="F8" s="97" t="s">
        <v>23</v>
      </c>
      <c r="G8" s="98"/>
      <c r="H8" s="98"/>
      <c r="I8" s="99"/>
      <c r="J8" s="74"/>
      <c r="K8" s="74"/>
      <c r="L8" s="97" t="s">
        <v>17</v>
      </c>
      <c r="M8" s="98"/>
      <c r="N8" s="98"/>
      <c r="O8" s="25"/>
      <c r="P8" s="97" t="s">
        <v>24</v>
      </c>
      <c r="Q8" s="98"/>
      <c r="R8" s="98"/>
      <c r="S8" s="99"/>
    </row>
    <row r="9" spans="1:19" ht="15" thickBot="1">
      <c r="A9" s="5"/>
      <c r="B9" s="103" t="s">
        <v>36</v>
      </c>
      <c r="C9" s="104"/>
      <c r="D9" s="104"/>
      <c r="E9" s="6"/>
      <c r="F9" s="103" t="s">
        <v>37</v>
      </c>
      <c r="G9" s="104"/>
      <c r="H9" s="104"/>
      <c r="I9" s="105"/>
      <c r="J9" s="74"/>
      <c r="K9" s="74"/>
      <c r="L9" s="103" t="s">
        <v>38</v>
      </c>
      <c r="M9" s="104"/>
      <c r="N9" s="104"/>
      <c r="O9" s="6"/>
      <c r="P9" s="103" t="s">
        <v>39</v>
      </c>
      <c r="Q9" s="104"/>
      <c r="R9" s="104"/>
      <c r="S9" s="105"/>
    </row>
    <row r="10" spans="1:19" ht="15">
      <c r="A10" s="75"/>
      <c r="B10" s="29" t="s">
        <v>9</v>
      </c>
      <c r="C10" s="30" t="s">
        <v>10</v>
      </c>
      <c r="D10" s="31" t="s">
        <v>11</v>
      </c>
      <c r="E10" s="47" t="s">
        <v>25</v>
      </c>
      <c r="F10" s="43" t="s">
        <v>9</v>
      </c>
      <c r="G10" s="44" t="s">
        <v>10</v>
      </c>
      <c r="H10" s="45" t="s">
        <v>11</v>
      </c>
      <c r="I10" s="47" t="s">
        <v>25</v>
      </c>
      <c r="J10" s="76"/>
      <c r="K10" s="77"/>
      <c r="L10" s="29" t="s">
        <v>9</v>
      </c>
      <c r="M10" s="30" t="s">
        <v>10</v>
      </c>
      <c r="N10" s="31" t="s">
        <v>11</v>
      </c>
      <c r="O10" s="47" t="s">
        <v>25</v>
      </c>
      <c r="P10" s="29" t="s">
        <v>9</v>
      </c>
      <c r="Q10" s="30" t="s">
        <v>10</v>
      </c>
      <c r="R10" s="32" t="s">
        <v>11</v>
      </c>
      <c r="S10" s="47" t="s">
        <v>25</v>
      </c>
    </row>
    <row r="11" spans="1:19" ht="17.25">
      <c r="A11" s="81" t="s">
        <v>0</v>
      </c>
      <c r="B11" s="8">
        <v>0</v>
      </c>
      <c r="C11" s="9">
        <v>0</v>
      </c>
      <c r="D11" s="82">
        <f aca="true" t="shared" si="0" ref="D11:D19">SUM(B11:C11)</f>
        <v>0</v>
      </c>
      <c r="E11" s="83">
        <f>D11/D20</f>
        <v>0</v>
      </c>
      <c r="F11" s="8">
        <v>0</v>
      </c>
      <c r="G11" s="9">
        <v>0</v>
      </c>
      <c r="H11" s="84">
        <f aca="true" t="shared" si="1" ref="H11:H19">SUM(F11:G11)</f>
        <v>0</v>
      </c>
      <c r="I11" s="83">
        <f>H11/H20</f>
        <v>0</v>
      </c>
      <c r="J11" s="85"/>
      <c r="K11" s="81" t="s">
        <v>0</v>
      </c>
      <c r="L11" s="8">
        <v>0</v>
      </c>
      <c r="M11" s="9">
        <v>0</v>
      </c>
      <c r="N11" s="82">
        <f aca="true" t="shared" si="2" ref="N11:N19">SUM(L11:M11)</f>
        <v>0</v>
      </c>
      <c r="O11" s="83">
        <f>N11/N20</f>
        <v>0</v>
      </c>
      <c r="P11" s="8">
        <v>0</v>
      </c>
      <c r="Q11" s="9">
        <v>0</v>
      </c>
      <c r="R11" s="84">
        <f aca="true" t="shared" si="3" ref="R11:R19">SUM(P11:Q11)</f>
        <v>0</v>
      </c>
      <c r="S11" s="86">
        <f>R11/R20</f>
        <v>0</v>
      </c>
    </row>
    <row r="12" spans="1:19" ht="17.25">
      <c r="A12" s="81" t="s">
        <v>1</v>
      </c>
      <c r="B12" s="8">
        <v>1</v>
      </c>
      <c r="C12" s="9">
        <v>0</v>
      </c>
      <c r="D12" s="82">
        <f t="shared" si="0"/>
        <v>1</v>
      </c>
      <c r="E12" s="83">
        <f>D12/D20</f>
        <v>0.08333333333333333</v>
      </c>
      <c r="F12" s="8">
        <v>0</v>
      </c>
      <c r="G12" s="9">
        <v>0</v>
      </c>
      <c r="H12" s="84">
        <f t="shared" si="1"/>
        <v>0</v>
      </c>
      <c r="I12" s="83">
        <f>H12/H20</f>
        <v>0</v>
      </c>
      <c r="J12" s="85"/>
      <c r="K12" s="81" t="s">
        <v>1</v>
      </c>
      <c r="L12" s="8">
        <v>0</v>
      </c>
      <c r="M12" s="9">
        <v>0</v>
      </c>
      <c r="N12" s="82">
        <f t="shared" si="2"/>
        <v>0</v>
      </c>
      <c r="O12" s="83">
        <f>N12/N20</f>
        <v>0</v>
      </c>
      <c r="P12" s="8">
        <v>1</v>
      </c>
      <c r="Q12" s="9">
        <v>0</v>
      </c>
      <c r="R12" s="84">
        <f t="shared" si="3"/>
        <v>1</v>
      </c>
      <c r="S12" s="86">
        <f>R12/R20</f>
        <v>0.08333333333333333</v>
      </c>
    </row>
    <row r="13" spans="1:19" ht="17.25">
      <c r="A13" s="81" t="s">
        <v>2</v>
      </c>
      <c r="B13" s="8">
        <v>5</v>
      </c>
      <c r="C13" s="9">
        <v>0</v>
      </c>
      <c r="D13" s="82">
        <f t="shared" si="0"/>
        <v>5</v>
      </c>
      <c r="E13" s="83">
        <f>D13/D20</f>
        <v>0.4166666666666667</v>
      </c>
      <c r="F13" s="8">
        <v>5</v>
      </c>
      <c r="G13" s="9">
        <v>1</v>
      </c>
      <c r="H13" s="84">
        <f t="shared" si="1"/>
        <v>6</v>
      </c>
      <c r="I13" s="83">
        <f>H13/H20</f>
        <v>0.5454545454545454</v>
      </c>
      <c r="J13" s="85"/>
      <c r="K13" s="81" t="s">
        <v>2</v>
      </c>
      <c r="L13" s="8">
        <v>1</v>
      </c>
      <c r="M13" s="9">
        <v>0</v>
      </c>
      <c r="N13" s="82">
        <f t="shared" si="2"/>
        <v>1</v>
      </c>
      <c r="O13" s="83">
        <f>N13/N20</f>
        <v>0.08333333333333333</v>
      </c>
      <c r="P13" s="8">
        <v>1</v>
      </c>
      <c r="Q13" s="9">
        <v>0</v>
      </c>
      <c r="R13" s="84">
        <f t="shared" si="3"/>
        <v>1</v>
      </c>
      <c r="S13" s="86">
        <f>R13/R20</f>
        <v>0.08333333333333333</v>
      </c>
    </row>
    <row r="14" spans="1:19" ht="17.25">
      <c r="A14" s="81" t="s">
        <v>3</v>
      </c>
      <c r="B14" s="8">
        <v>2</v>
      </c>
      <c r="C14" s="9">
        <v>0</v>
      </c>
      <c r="D14" s="82">
        <f t="shared" si="0"/>
        <v>2</v>
      </c>
      <c r="E14" s="87">
        <f>D14/D20</f>
        <v>0.16666666666666666</v>
      </c>
      <c r="F14" s="8">
        <v>0</v>
      </c>
      <c r="G14" s="9">
        <v>0</v>
      </c>
      <c r="H14" s="84">
        <f t="shared" si="1"/>
        <v>0</v>
      </c>
      <c r="I14" s="83">
        <f>H14/H20</f>
        <v>0</v>
      </c>
      <c r="J14" s="85"/>
      <c r="K14" s="81" t="s">
        <v>3</v>
      </c>
      <c r="L14" s="8">
        <v>1</v>
      </c>
      <c r="M14" s="9">
        <v>0</v>
      </c>
      <c r="N14" s="82">
        <f t="shared" si="2"/>
        <v>1</v>
      </c>
      <c r="O14" s="83">
        <f>N14/N20</f>
        <v>0.08333333333333333</v>
      </c>
      <c r="P14" s="8">
        <v>0</v>
      </c>
      <c r="Q14" s="9">
        <v>0</v>
      </c>
      <c r="R14" s="84">
        <f t="shared" si="3"/>
        <v>0</v>
      </c>
      <c r="S14" s="83">
        <f>R14/R20</f>
        <v>0</v>
      </c>
    </row>
    <row r="15" spans="1:19" ht="17.25">
      <c r="A15" s="81" t="s">
        <v>4</v>
      </c>
      <c r="B15" s="8">
        <v>0</v>
      </c>
      <c r="C15" s="9">
        <v>0</v>
      </c>
      <c r="D15" s="82">
        <f t="shared" si="0"/>
        <v>0</v>
      </c>
      <c r="E15" s="87">
        <f>D15/D20</f>
        <v>0</v>
      </c>
      <c r="F15" s="8">
        <v>0</v>
      </c>
      <c r="G15" s="9">
        <v>0</v>
      </c>
      <c r="H15" s="84">
        <f t="shared" si="1"/>
        <v>0</v>
      </c>
      <c r="I15" s="83">
        <f>H15/H20</f>
        <v>0</v>
      </c>
      <c r="J15" s="85"/>
      <c r="K15" s="81" t="s">
        <v>4</v>
      </c>
      <c r="L15" s="8">
        <v>0</v>
      </c>
      <c r="M15" s="9">
        <v>0</v>
      </c>
      <c r="N15" s="82">
        <f t="shared" si="2"/>
        <v>0</v>
      </c>
      <c r="O15" s="83">
        <f>N15/N20</f>
        <v>0</v>
      </c>
      <c r="P15" s="8">
        <v>0</v>
      </c>
      <c r="Q15" s="9">
        <v>0</v>
      </c>
      <c r="R15" s="84">
        <f t="shared" si="3"/>
        <v>0</v>
      </c>
      <c r="S15" s="83">
        <f>R15/R20</f>
        <v>0</v>
      </c>
    </row>
    <row r="16" spans="1:19" ht="17.25">
      <c r="A16" s="81" t="s">
        <v>5</v>
      </c>
      <c r="B16" s="8">
        <v>1</v>
      </c>
      <c r="C16" s="9">
        <v>0</v>
      </c>
      <c r="D16" s="82">
        <f t="shared" si="0"/>
        <v>1</v>
      </c>
      <c r="E16" s="87">
        <f>D16/D20</f>
        <v>0.08333333333333333</v>
      </c>
      <c r="F16" s="8">
        <v>0</v>
      </c>
      <c r="G16" s="9">
        <v>0</v>
      </c>
      <c r="H16" s="84">
        <f t="shared" si="1"/>
        <v>0</v>
      </c>
      <c r="I16" s="83">
        <f>H16/H20</f>
        <v>0</v>
      </c>
      <c r="J16" s="85"/>
      <c r="K16" s="81" t="s">
        <v>5</v>
      </c>
      <c r="L16" s="8">
        <v>1</v>
      </c>
      <c r="M16" s="9">
        <v>0</v>
      </c>
      <c r="N16" s="82">
        <f t="shared" si="2"/>
        <v>1</v>
      </c>
      <c r="O16" s="83">
        <f>N16/N20</f>
        <v>0.08333333333333333</v>
      </c>
      <c r="P16" s="8">
        <v>0</v>
      </c>
      <c r="Q16" s="9">
        <v>0</v>
      </c>
      <c r="R16" s="84">
        <f t="shared" si="3"/>
        <v>0</v>
      </c>
      <c r="S16" s="83">
        <f>R16/R20</f>
        <v>0</v>
      </c>
    </row>
    <row r="17" spans="1:19" ht="17.25">
      <c r="A17" s="81" t="s">
        <v>6</v>
      </c>
      <c r="B17" s="8">
        <v>3</v>
      </c>
      <c r="C17" s="9">
        <v>0</v>
      </c>
      <c r="D17" s="82">
        <f t="shared" si="0"/>
        <v>3</v>
      </c>
      <c r="E17" s="87">
        <f>D17/D20</f>
        <v>0.25</v>
      </c>
      <c r="F17" s="8">
        <v>3</v>
      </c>
      <c r="G17" s="9">
        <v>2</v>
      </c>
      <c r="H17" s="84">
        <f t="shared" si="1"/>
        <v>5</v>
      </c>
      <c r="I17" s="83">
        <f>H17/H20</f>
        <v>0.45454545454545453</v>
      </c>
      <c r="J17" s="85"/>
      <c r="K17" s="81" t="s">
        <v>6</v>
      </c>
      <c r="L17" s="8">
        <v>9</v>
      </c>
      <c r="M17" s="9">
        <v>0</v>
      </c>
      <c r="N17" s="82">
        <f t="shared" si="2"/>
        <v>9</v>
      </c>
      <c r="O17" s="83">
        <f>N17/N20</f>
        <v>0.75</v>
      </c>
      <c r="P17" s="8">
        <v>7</v>
      </c>
      <c r="Q17" s="9">
        <v>3</v>
      </c>
      <c r="R17" s="84">
        <f t="shared" si="3"/>
        <v>10</v>
      </c>
      <c r="S17" s="83">
        <f>R17/R20</f>
        <v>0.8333333333333334</v>
      </c>
    </row>
    <row r="18" spans="1:19" ht="17.25">
      <c r="A18" s="81" t="s">
        <v>7</v>
      </c>
      <c r="B18" s="8">
        <v>0</v>
      </c>
      <c r="C18" s="9">
        <v>0</v>
      </c>
      <c r="D18" s="82">
        <f t="shared" si="0"/>
        <v>0</v>
      </c>
      <c r="E18" s="87">
        <f>D18/D20</f>
        <v>0</v>
      </c>
      <c r="F18" s="8">
        <v>0</v>
      </c>
      <c r="G18" s="9">
        <v>0</v>
      </c>
      <c r="H18" s="84">
        <f t="shared" si="1"/>
        <v>0</v>
      </c>
      <c r="I18" s="83">
        <f>H18/H20</f>
        <v>0</v>
      </c>
      <c r="J18" s="85"/>
      <c r="K18" s="81" t="s">
        <v>7</v>
      </c>
      <c r="L18" s="8">
        <v>0</v>
      </c>
      <c r="M18" s="9">
        <v>0</v>
      </c>
      <c r="N18" s="82">
        <f t="shared" si="2"/>
        <v>0</v>
      </c>
      <c r="O18" s="83">
        <f>N18/N20</f>
        <v>0</v>
      </c>
      <c r="P18" s="8">
        <v>0</v>
      </c>
      <c r="Q18" s="9">
        <v>0</v>
      </c>
      <c r="R18" s="84">
        <f t="shared" si="3"/>
        <v>0</v>
      </c>
      <c r="S18" s="83">
        <f>R18/R20</f>
        <v>0</v>
      </c>
    </row>
    <row r="19" spans="1:19" ht="18" thickBot="1">
      <c r="A19" s="88" t="s">
        <v>8</v>
      </c>
      <c r="B19" s="18">
        <v>0</v>
      </c>
      <c r="C19" s="19">
        <v>0</v>
      </c>
      <c r="D19" s="89">
        <f t="shared" si="0"/>
        <v>0</v>
      </c>
      <c r="E19" s="90">
        <f>D19/D20</f>
        <v>0</v>
      </c>
      <c r="F19" s="18">
        <v>0</v>
      </c>
      <c r="G19" s="19">
        <v>0</v>
      </c>
      <c r="H19" s="91">
        <f t="shared" si="1"/>
        <v>0</v>
      </c>
      <c r="I19" s="92">
        <f>H19/H20</f>
        <v>0</v>
      </c>
      <c r="J19" s="85"/>
      <c r="K19" s="88" t="s">
        <v>8</v>
      </c>
      <c r="L19" s="18">
        <v>0</v>
      </c>
      <c r="M19" s="19">
        <v>0</v>
      </c>
      <c r="N19" s="89">
        <f t="shared" si="2"/>
        <v>0</v>
      </c>
      <c r="O19" s="92">
        <f>N19/N20</f>
        <v>0</v>
      </c>
      <c r="P19" s="18">
        <v>0</v>
      </c>
      <c r="Q19" s="19">
        <v>0</v>
      </c>
      <c r="R19" s="91">
        <f t="shared" si="3"/>
        <v>0</v>
      </c>
      <c r="S19" s="92">
        <f>R19/R20</f>
        <v>0</v>
      </c>
    </row>
    <row r="20" spans="1:19" ht="15.75" thickBot="1">
      <c r="A20" s="38" t="s">
        <v>11</v>
      </c>
      <c r="B20" s="24">
        <f aca="true" t="shared" si="4" ref="B20:I20">SUM(B11:B19)</f>
        <v>12</v>
      </c>
      <c r="C20" s="35">
        <f t="shared" si="4"/>
        <v>0</v>
      </c>
      <c r="D20" s="25">
        <f t="shared" si="4"/>
        <v>12</v>
      </c>
      <c r="E20" s="48">
        <f t="shared" si="4"/>
        <v>1</v>
      </c>
      <c r="F20" s="24">
        <f t="shared" si="4"/>
        <v>8</v>
      </c>
      <c r="G20" s="35">
        <v>0</v>
      </c>
      <c r="H20" s="26">
        <f t="shared" si="4"/>
        <v>11</v>
      </c>
      <c r="I20" s="48">
        <f t="shared" si="4"/>
        <v>1</v>
      </c>
      <c r="J20" s="5"/>
      <c r="K20" s="38" t="s">
        <v>11</v>
      </c>
      <c r="L20" s="24">
        <f aca="true" t="shared" si="5" ref="L20:S20">SUM(L11:L19)</f>
        <v>12</v>
      </c>
      <c r="M20" s="35">
        <v>0</v>
      </c>
      <c r="N20" s="25">
        <f t="shared" si="5"/>
        <v>12</v>
      </c>
      <c r="O20" s="48">
        <f t="shared" si="5"/>
        <v>1</v>
      </c>
      <c r="P20" s="24">
        <f t="shared" si="5"/>
        <v>9</v>
      </c>
      <c r="Q20" s="35">
        <f t="shared" si="5"/>
        <v>3</v>
      </c>
      <c r="R20" s="26">
        <f t="shared" si="5"/>
        <v>12</v>
      </c>
      <c r="S20" s="46">
        <f t="shared" si="5"/>
        <v>1</v>
      </c>
    </row>
    <row r="21" spans="1:18" ht="15.75" thickBot="1">
      <c r="A21" s="38" t="s">
        <v>13</v>
      </c>
      <c r="B21" s="49">
        <f>2*B11+1.5*B12+B13+0.5*B14-(2*B19+1.5*B18+B17+0.5*B16)</f>
        <v>4</v>
      </c>
      <c r="C21" s="49">
        <f>2*C11+1.5*C12+C13+0.5*C14-(2*C19+1.5*C18+C17+0.5*C16)</f>
        <v>0</v>
      </c>
      <c r="D21" s="50">
        <f>2*D11+1.5*D12+D13+0.5*D14-(2*D19+1.5*D18+D17+0.5*D16)</f>
        <v>4</v>
      </c>
      <c r="E21" s="1"/>
      <c r="F21" s="49">
        <f>2*F11+1.5*F12+F13+0.5*F14-(2*F19+1.5*F18+F17+0.5*F16)</f>
        <v>2</v>
      </c>
      <c r="G21" s="51">
        <f>2*G11+1.5*G12+G13+0.5*G14-(2*G19+1.5*G18+G17+0.5*G16)</f>
        <v>-1</v>
      </c>
      <c r="H21" s="52">
        <f>2*H11+1.5*H12+H13+0.5*H14-(2*H19+1.5*H18+H17+0.5*H16)</f>
        <v>1</v>
      </c>
      <c r="I21" s="1"/>
      <c r="J21" s="1"/>
      <c r="K21" s="38" t="s">
        <v>13</v>
      </c>
      <c r="L21" s="49">
        <f>2*L11+1.5*L12+L13+0.5*L14-(2*L19+1.5*L18+L17+0.5*L16)</f>
        <v>-8</v>
      </c>
      <c r="M21" s="51">
        <f>2*M11+1.5*M12+M13+0.5*M14-(2*M19+1.5*M18+M17+0.5*M16)</f>
        <v>0</v>
      </c>
      <c r="N21" s="52">
        <f>2*N11+1.5*N12+N13+0.5*N14-(2*N19+1.5*N18+N17+0.5*N16)</f>
        <v>-8</v>
      </c>
      <c r="O21" s="1"/>
      <c r="P21" s="49">
        <f>2*P11+1.5*P12+P13+0.5*P14-(2*P19+1.5*P18+P17+0.5*P16)</f>
        <v>-4.5</v>
      </c>
      <c r="Q21" s="51">
        <f>2*Q11+1.5*Q12+Q13+0.5*Q14-(2*Q19+1.5*Q18+Q17+0.5*Q16)</f>
        <v>-3</v>
      </c>
      <c r="R21" s="52">
        <f>2*R11+1.5*R12+R13+0.5*R14-(2*R19+1.5*R18+R17+0.5*R16)</f>
        <v>-7.5</v>
      </c>
    </row>
    <row r="22" spans="1:18" ht="15.75" thickBot="1">
      <c r="A22" s="38" t="s">
        <v>18</v>
      </c>
      <c r="B22" s="53">
        <f>((B11+B12+B13+B14)+0.5*(B15))/B20</f>
        <v>0.6666666666666666</v>
      </c>
      <c r="C22" s="53" t="e">
        <f>((C11+C12+C13+C14)+0.5*(+C16+C15))/C20</f>
        <v>#DIV/0!</v>
      </c>
      <c r="D22" s="36">
        <f>((B11+C11+B12+C12+B13+C13+B14+C14)+0.5*(B15+C15+C16))/D20</f>
        <v>0.6666666666666666</v>
      </c>
      <c r="E22" s="1"/>
      <c r="F22" s="53">
        <f>((F11+F12+F13+F14)+0.5*(F15))/F20</f>
        <v>0.625</v>
      </c>
      <c r="G22" s="36" t="e">
        <f>((G11+G12+G13+G14)+0.5*(+G16+G15))/G20</f>
        <v>#DIV/0!</v>
      </c>
      <c r="H22" s="54">
        <f>((F11+G11+F12+G12+F13+G13+F14+G14)+0.5*(F15+G15+G16))/H20</f>
        <v>0.5454545454545454</v>
      </c>
      <c r="I22" s="1"/>
      <c r="J22" s="1"/>
      <c r="K22" s="38" t="s">
        <v>18</v>
      </c>
      <c r="L22" s="53">
        <f>((L11+L12+L13+L14)+0.5*(L15))/L20</f>
        <v>0.16666666666666666</v>
      </c>
      <c r="M22" s="36" t="e">
        <f>((M11+M12+M13+M14)+0.5*(+M16+M15))/M20</f>
        <v>#DIV/0!</v>
      </c>
      <c r="N22" s="54">
        <f>((L11+M11+L12+M12+L13+M13+L14+M14)+0.5*(L15+M15+M16))/N20</f>
        <v>0.16666666666666666</v>
      </c>
      <c r="O22" s="1"/>
      <c r="P22" s="53">
        <f>((P11+P12+P13+P14)+0.5*(P15))/P20</f>
        <v>0.2222222222222222</v>
      </c>
      <c r="Q22" s="36">
        <f>((Q11+Q12+Q13+Q14)+0.5*(+Q16+Q15))/Q20</f>
        <v>0</v>
      </c>
      <c r="R22" s="54">
        <f>((P11+Q11+P12+Q12+P13+Q13+P14+Q14)+0.5*(P15+Q15+Q16))/R20</f>
        <v>0.16666666666666666</v>
      </c>
    </row>
    <row r="23" spans="1:18" ht="15.75" thickBot="1">
      <c r="A23" s="64" t="s">
        <v>12</v>
      </c>
      <c r="B23" s="37">
        <f>((2*B11+1.5*B12+B13+0.5*B14-(2*B19+1.5*B18+B17+0.5*B16))/B20)</f>
        <v>0.3333333333333333</v>
      </c>
      <c r="C23" s="37" t="e">
        <f>((2*C11+1.5*C12+C13+0.5*C14-(2*C19+1.5*C18+C17+0.5*C16))/C20)</f>
        <v>#DIV/0!</v>
      </c>
      <c r="D23" s="55">
        <f>(2*D11+1.5*D12+D13+0.5*D14-0.5*D16-D17-1.5*D18-2*D19)/D20</f>
        <v>0.3333333333333333</v>
      </c>
      <c r="E23" s="1"/>
      <c r="F23" s="37">
        <f>((2*F11+1.5*F12+F13+0.5*F14-(2*F19+1.5*F18+F17+0.5*F16))/F20)</f>
        <v>0.25</v>
      </c>
      <c r="G23" s="55" t="e">
        <f>((2*G11+1.5*G12+G13+0.5*G14-(2*G19+1.5*G18+G17+0.5*G16))/G20)</f>
        <v>#DIV/0!</v>
      </c>
      <c r="H23" s="56">
        <f>(2*H11+1.5*H12+H13+0.5*H14-0.5*H16-H17-1.5*H18-2*H19)/H20</f>
        <v>0.09090909090909091</v>
      </c>
      <c r="I23" s="1"/>
      <c r="J23" s="1"/>
      <c r="K23" s="64" t="s">
        <v>12</v>
      </c>
      <c r="L23" s="37">
        <f>((2*L11+1.5*L12+L13+0.5*L14-(2*L19+1.5*L18+L17+0.5*L16))/L20)</f>
        <v>-0.6666666666666666</v>
      </c>
      <c r="M23" s="55" t="e">
        <f>((2*M11+1.5*M12+M13+0.5*M14-(2*M19+1.5*M18+M17+0.5*M16))/M20)</f>
        <v>#DIV/0!</v>
      </c>
      <c r="N23" s="56">
        <f>(2*N11+1.5*N12+N13+0.5*N14-0.5*N16-N17-1.5*N18-2*N19)/N20</f>
        <v>-0.6666666666666666</v>
      </c>
      <c r="O23" s="1"/>
      <c r="P23" s="37">
        <f>((2*P11+1.5*P12+P13+0.5*P14-(2*P19+1.5*P18+P17+0.5*P16))/P20)</f>
        <v>-0.5</v>
      </c>
      <c r="Q23" s="55">
        <f>((2*Q11+1.5*Q12+Q13+0.5*Q14-(2*Q19+1.5*Q18+Q17+0.5*Q16))/Q20)</f>
        <v>-1</v>
      </c>
      <c r="R23" s="56">
        <f>(2*R11+1.5*R12+R13+0.5*R14-0.5*R16-R17-1.5*R18-2*R19)/R20</f>
        <v>-0.625</v>
      </c>
    </row>
    <row r="24" spans="1:18" ht="15.75" thickBot="1">
      <c r="A24" s="64" t="s">
        <v>19</v>
      </c>
      <c r="B24" s="37">
        <f>(B22+B23)/2</f>
        <v>0.5</v>
      </c>
      <c r="C24" s="37" t="e">
        <f>(C22+C23)/2</f>
        <v>#DIV/0!</v>
      </c>
      <c r="D24" s="36">
        <f>(D22+D23)/2</f>
        <v>0.5</v>
      </c>
      <c r="E24" s="1"/>
      <c r="F24" s="37">
        <f>(F22+F23)/2</f>
        <v>0.4375</v>
      </c>
      <c r="G24" s="37" t="e">
        <f>(G22+G23)/2</f>
        <v>#DIV/0!</v>
      </c>
      <c r="H24" s="36">
        <f>(H22+H23)/2</f>
        <v>0.3181818181818182</v>
      </c>
      <c r="I24" s="1"/>
      <c r="J24" s="1"/>
      <c r="K24" s="64" t="s">
        <v>19</v>
      </c>
      <c r="L24" s="37">
        <f>(L22+L23)/2</f>
        <v>-0.25</v>
      </c>
      <c r="M24" s="37" t="e">
        <f>(M22+M23)/2</f>
        <v>#DIV/0!</v>
      </c>
      <c r="N24" s="36">
        <f>(N22+N23)/2</f>
        <v>-0.25</v>
      </c>
      <c r="O24" s="1"/>
      <c r="P24" s="37">
        <f>(P22+P23)/2</f>
        <v>-0.1388888888888889</v>
      </c>
      <c r="Q24" s="37">
        <f>(Q22+Q23)/2</f>
        <v>-0.5</v>
      </c>
      <c r="R24" s="36">
        <f>(R22+R23)/2</f>
        <v>-0.22916666666666669</v>
      </c>
    </row>
    <row r="25" spans="1:18" ht="15" thickBot="1">
      <c r="A25" s="65" t="s">
        <v>18</v>
      </c>
      <c r="B25" s="41">
        <f aca="true" t="shared" si="6" ref="B25:D27">B22*20</f>
        <v>13.333333333333332</v>
      </c>
      <c r="C25" s="41" t="e">
        <f t="shared" si="6"/>
        <v>#DIV/0!</v>
      </c>
      <c r="D25" s="42">
        <f t="shared" si="6"/>
        <v>13.333333333333332</v>
      </c>
      <c r="E25" s="1"/>
      <c r="F25" s="41">
        <f aca="true" t="shared" si="7" ref="F25:H27">F22*20</f>
        <v>12.5</v>
      </c>
      <c r="G25" s="41" t="e">
        <f t="shared" si="7"/>
        <v>#DIV/0!</v>
      </c>
      <c r="H25" s="42">
        <f t="shared" si="7"/>
        <v>10.909090909090908</v>
      </c>
      <c r="I25" s="1"/>
      <c r="J25" s="1"/>
      <c r="K25" s="65" t="s">
        <v>18</v>
      </c>
      <c r="L25" s="41">
        <f aca="true" t="shared" si="8" ref="L25:N27">L22*20</f>
        <v>3.333333333333333</v>
      </c>
      <c r="M25" s="41" t="e">
        <f t="shared" si="8"/>
        <v>#DIV/0!</v>
      </c>
      <c r="N25" s="42">
        <f t="shared" si="8"/>
        <v>3.333333333333333</v>
      </c>
      <c r="O25" s="1"/>
      <c r="P25" s="41">
        <f aca="true" t="shared" si="9" ref="P25:R27">P22*20</f>
        <v>4.444444444444445</v>
      </c>
      <c r="Q25" s="41">
        <f t="shared" si="9"/>
        <v>0</v>
      </c>
      <c r="R25" s="42">
        <f t="shared" si="9"/>
        <v>3.333333333333333</v>
      </c>
    </row>
    <row r="26" spans="1:18" ht="15" thickBot="1">
      <c r="A26" s="66" t="s">
        <v>12</v>
      </c>
      <c r="B26" s="41">
        <f t="shared" si="6"/>
        <v>6.666666666666666</v>
      </c>
      <c r="C26" s="41" t="e">
        <f t="shared" si="6"/>
        <v>#DIV/0!</v>
      </c>
      <c r="D26" s="42">
        <f t="shared" si="6"/>
        <v>6.666666666666666</v>
      </c>
      <c r="E26" s="1"/>
      <c r="F26" s="41">
        <f t="shared" si="7"/>
        <v>5</v>
      </c>
      <c r="G26" s="41" t="e">
        <f t="shared" si="7"/>
        <v>#DIV/0!</v>
      </c>
      <c r="H26" s="42">
        <f t="shared" si="7"/>
        <v>1.8181818181818183</v>
      </c>
      <c r="I26" s="1"/>
      <c r="J26" s="1"/>
      <c r="K26" s="66" t="s">
        <v>12</v>
      </c>
      <c r="L26" s="41">
        <f t="shared" si="8"/>
        <v>-13.333333333333332</v>
      </c>
      <c r="M26" s="41" t="e">
        <f t="shared" si="8"/>
        <v>#DIV/0!</v>
      </c>
      <c r="N26" s="42">
        <f t="shared" si="8"/>
        <v>-13.333333333333332</v>
      </c>
      <c r="O26" s="1"/>
      <c r="P26" s="41">
        <f t="shared" si="9"/>
        <v>-10</v>
      </c>
      <c r="Q26" s="41">
        <f t="shared" si="9"/>
        <v>-20</v>
      </c>
      <c r="R26" s="42">
        <f t="shared" si="9"/>
        <v>-12.5</v>
      </c>
    </row>
    <row r="27" spans="1:18" ht="15" thickBot="1">
      <c r="A27" s="66" t="s">
        <v>20</v>
      </c>
      <c r="B27" s="41">
        <f t="shared" si="6"/>
        <v>10</v>
      </c>
      <c r="C27" s="41" t="e">
        <f t="shared" si="6"/>
        <v>#DIV/0!</v>
      </c>
      <c r="D27" s="23">
        <f t="shared" si="6"/>
        <v>10</v>
      </c>
      <c r="E27" s="1"/>
      <c r="F27" s="41">
        <f t="shared" si="7"/>
        <v>8.75</v>
      </c>
      <c r="G27" s="41" t="e">
        <f t="shared" si="7"/>
        <v>#DIV/0!</v>
      </c>
      <c r="H27" s="23">
        <f t="shared" si="7"/>
        <v>6.363636363636363</v>
      </c>
      <c r="I27" s="1"/>
      <c r="J27" s="1"/>
      <c r="K27" s="66" t="s">
        <v>20</v>
      </c>
      <c r="L27" s="41">
        <f t="shared" si="8"/>
        <v>-5</v>
      </c>
      <c r="M27" s="41" t="e">
        <f t="shared" si="8"/>
        <v>#DIV/0!</v>
      </c>
      <c r="N27" s="23">
        <f t="shared" si="8"/>
        <v>-5</v>
      </c>
      <c r="O27" s="1"/>
      <c r="P27" s="41">
        <f t="shared" si="9"/>
        <v>-2.7777777777777777</v>
      </c>
      <c r="Q27" s="41">
        <f t="shared" si="9"/>
        <v>-10</v>
      </c>
      <c r="R27" s="23">
        <f t="shared" si="9"/>
        <v>-4.583333333333334</v>
      </c>
    </row>
    <row r="28" spans="1:18" ht="15.75" thickBot="1">
      <c r="A28" s="5"/>
      <c r="B28" s="57" t="s">
        <v>9</v>
      </c>
      <c r="C28" s="58" t="s">
        <v>10</v>
      </c>
      <c r="D28" s="35" t="s">
        <v>11</v>
      </c>
      <c r="E28" s="1"/>
      <c r="F28" s="57" t="s">
        <v>9</v>
      </c>
      <c r="G28" s="59" t="s">
        <v>10</v>
      </c>
      <c r="H28" s="60" t="s">
        <v>11</v>
      </c>
      <c r="I28" s="1"/>
      <c r="J28" s="1"/>
      <c r="K28" s="5"/>
      <c r="L28" s="61" t="s">
        <v>9</v>
      </c>
      <c r="M28" s="62" t="s">
        <v>10</v>
      </c>
      <c r="N28" s="63" t="s">
        <v>11</v>
      </c>
      <c r="O28" s="1"/>
      <c r="P28" s="57" t="s">
        <v>9</v>
      </c>
      <c r="Q28" s="59" t="s">
        <v>10</v>
      </c>
      <c r="R28" s="60" t="s">
        <v>11</v>
      </c>
    </row>
    <row r="29" spans="1:19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74"/>
    </row>
    <row r="30" spans="1:19" ht="24">
      <c r="A30" s="96" t="s">
        <v>27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</row>
    <row r="31" spans="1:19" ht="15" thickBo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74"/>
    </row>
    <row r="32" spans="1:18" ht="15.75" thickBot="1">
      <c r="A32" s="5"/>
      <c r="B32" s="97" t="s">
        <v>11</v>
      </c>
      <c r="C32" s="98"/>
      <c r="D32" s="98"/>
      <c r="E32" s="99"/>
      <c r="F32" s="35">
        <f>B20+F20</f>
        <v>20</v>
      </c>
      <c r="G32" s="35">
        <f>C20+G20</f>
        <v>0</v>
      </c>
      <c r="H32" s="35">
        <f>D20+H20</f>
        <v>23</v>
      </c>
      <c r="I32" s="1"/>
      <c r="J32" s="1"/>
      <c r="K32" s="5"/>
      <c r="L32" s="97" t="s">
        <v>11</v>
      </c>
      <c r="M32" s="98"/>
      <c r="N32" s="98"/>
      <c r="O32" s="99"/>
      <c r="P32" s="35">
        <f>L20+P20</f>
        <v>21</v>
      </c>
      <c r="Q32" s="35">
        <f>M20+Q20</f>
        <v>3</v>
      </c>
      <c r="R32" s="35">
        <f>N20+R20</f>
        <v>24</v>
      </c>
    </row>
    <row r="33" spans="1:18" ht="15.75" thickBot="1">
      <c r="A33" s="5"/>
      <c r="B33" s="97" t="s">
        <v>18</v>
      </c>
      <c r="C33" s="98"/>
      <c r="D33" s="98"/>
      <c r="E33" s="99"/>
      <c r="F33" s="36">
        <f>((B11+DN1114+F12+B13+F13+B14+F14+0.5*(B15+F15))/(B20+F20))</f>
        <v>0.6</v>
      </c>
      <c r="G33" s="36" t="e">
        <f>((C11+G11+C12+G12+C13+G13)+0.5*(C15+G15+C14+G14+C16+G16))/(C20+G20)</f>
        <v>#DIV/0!</v>
      </c>
      <c r="H33" s="36">
        <f>((B11+F11+B12+F12+B13+F13+B14+F14)+0.5*(B15+F15)+(C11+G11+C12+G12+C13+G13)+0.5*(C15+G15+C14+G14+C16+G16))/(D20+H20)</f>
        <v>0.6086956521739131</v>
      </c>
      <c r="I33" s="1"/>
      <c r="J33" s="1"/>
      <c r="K33" s="5"/>
      <c r="L33" s="97" t="s">
        <v>18</v>
      </c>
      <c r="M33" s="98"/>
      <c r="N33" s="98"/>
      <c r="O33" s="99"/>
      <c r="P33" s="36">
        <f>((L11+DV1114+P12+L13+P13+L14+P14+0.5*(L15+P15))/(L20+P20))</f>
        <v>0.19047619047619047</v>
      </c>
      <c r="Q33" s="36">
        <f>((M11+Q11+M12+Q12+M13+Q13)+0.5*(M15+Q15+M14+Q14+M16+Q16))/(M20+Q20)</f>
        <v>0</v>
      </c>
      <c r="R33" s="36">
        <f>((L11+P11+L12+P12+L13+P13+L14+P14)+0.5*(L15+P15)+(M11+Q11+M12+Q12+M13+Q13)+0.5*(M15+Q15+M14+Q14+M16+Q16))/(N20+R20)</f>
        <v>0.16666666666666666</v>
      </c>
    </row>
    <row r="34" spans="1:18" ht="15.75" thickBot="1">
      <c r="A34" s="5"/>
      <c r="B34" s="97" t="s">
        <v>12</v>
      </c>
      <c r="C34" s="98"/>
      <c r="D34" s="98"/>
      <c r="E34" s="99"/>
      <c r="F34" s="36">
        <f>(2*(B11+F11)+1.5*(B12+F12)+(B13+F13)+0.5*(B14+F14)-0.5*(B16+F16)-(B17+F17)-1.5*(B18+F18)-2*(B19+F19))/(B20+F20)</f>
        <v>0.3</v>
      </c>
      <c r="G34" s="36" t="e">
        <f>(2*(C11+G11)+1.5*(C12+G12)+(C13+G13)+0.5*(C14+G14)-0.5*(C16+G16)-(C17+G17)-1.5*(C18+G18)-2*(C19+G19))/(C20+G20)</f>
        <v>#DIV/0!</v>
      </c>
      <c r="H34" s="36">
        <f>(2*(D11+H11)+1.5*(D12+H12)+(D13+H13)+0.5*(D14+H14)-0.5*(D16+H16)-(D17+H17)-1.5*(D18+H18)-2*(D19+H19))/(D20+H20)</f>
        <v>0.21739130434782608</v>
      </c>
      <c r="I34" s="1"/>
      <c r="J34" s="1"/>
      <c r="K34" s="5"/>
      <c r="L34" s="97" t="s">
        <v>12</v>
      </c>
      <c r="M34" s="98"/>
      <c r="N34" s="98"/>
      <c r="O34" s="99"/>
      <c r="P34" s="36">
        <f>(2*(L11+P11)+1.5*(L12+P12)+(L13+P13)+0.5*(L14+P14)-0.5*(L16+P16)-(L17+P17)-1.5*(L18+P18)-2*(L19+P19))/(L20+P20)</f>
        <v>-0.5952380952380952</v>
      </c>
      <c r="Q34" s="36">
        <f>(2*(M11+Q11)+1.5*(M12+Q12)+(M13+Q13)+0.5*(M14+Q14)-0.5*(M16+Q16)-(M17+Q17)-1.5*(M18+Q18)-2*(M19+Q19))/(M20+Q20)</f>
        <v>-1</v>
      </c>
      <c r="R34" s="36">
        <f>(2*(N11+R11)+1.5*(N12+R12)+(N13+R13)+0.5*(N14+R14)-0.5*(N16+R16)-(N17+R17)-1.5*(N18+R18)-2*(N19+R19))/(N20+R20)</f>
        <v>-0.6458333333333334</v>
      </c>
    </row>
    <row r="35" spans="1:18" ht="15.75" thickBot="1">
      <c r="A35" s="5"/>
      <c r="B35" s="97" t="s">
        <v>20</v>
      </c>
      <c r="C35" s="98"/>
      <c r="D35" s="98"/>
      <c r="E35" s="99"/>
      <c r="F35" s="37">
        <f>(F33+F34)/2</f>
        <v>0.44999999999999996</v>
      </c>
      <c r="G35" s="37" t="e">
        <f>(G33+G34)/2</f>
        <v>#DIV/0!</v>
      </c>
      <c r="H35" s="36">
        <f>(H33+H34)/2</f>
        <v>0.41304347826086957</v>
      </c>
      <c r="I35" s="1"/>
      <c r="J35" s="1"/>
      <c r="K35" s="5"/>
      <c r="L35" s="97" t="s">
        <v>20</v>
      </c>
      <c r="M35" s="98"/>
      <c r="N35" s="98"/>
      <c r="O35" s="99"/>
      <c r="P35" s="37">
        <f>(P33+P34)/2</f>
        <v>-0.20238095238095238</v>
      </c>
      <c r="Q35" s="37">
        <f>(Q33+Q34)/2</f>
        <v>-0.5</v>
      </c>
      <c r="R35" s="36">
        <f>(R33+R34)/2</f>
        <v>-0.23958333333333337</v>
      </c>
    </row>
    <row r="36" spans="1:18" ht="15.75" thickBot="1">
      <c r="A36" s="5"/>
      <c r="B36" s="100"/>
      <c r="C36" s="101"/>
      <c r="D36" s="101"/>
      <c r="E36" s="102"/>
      <c r="F36" s="24" t="s">
        <v>9</v>
      </c>
      <c r="G36" s="35" t="s">
        <v>10</v>
      </c>
      <c r="H36" s="26" t="s">
        <v>11</v>
      </c>
      <c r="I36" s="1"/>
      <c r="J36" s="1"/>
      <c r="K36" s="5"/>
      <c r="L36" s="100"/>
      <c r="M36" s="101"/>
      <c r="N36" s="101"/>
      <c r="O36" s="102"/>
      <c r="P36" s="24" t="s">
        <v>9</v>
      </c>
      <c r="Q36" s="35" t="s">
        <v>10</v>
      </c>
      <c r="R36" s="26" t="s">
        <v>11</v>
      </c>
    </row>
    <row r="37" spans="1:18" ht="15.75" thickBot="1">
      <c r="A37" s="5"/>
      <c r="B37" s="93" t="s">
        <v>18</v>
      </c>
      <c r="C37" s="94"/>
      <c r="D37" s="94"/>
      <c r="E37" s="95"/>
      <c r="F37" s="39">
        <f aca="true" t="shared" si="10" ref="F37:H39">F33*20</f>
        <v>12</v>
      </c>
      <c r="G37" s="39" t="e">
        <f t="shared" si="10"/>
        <v>#DIV/0!</v>
      </c>
      <c r="H37" s="40">
        <f t="shared" si="10"/>
        <v>12.173913043478262</v>
      </c>
      <c r="I37" s="1"/>
      <c r="J37" s="1"/>
      <c r="K37" s="5"/>
      <c r="L37" s="93" t="s">
        <v>18</v>
      </c>
      <c r="M37" s="94"/>
      <c r="N37" s="94"/>
      <c r="O37" s="95"/>
      <c r="P37" s="39">
        <f aca="true" t="shared" si="11" ref="P37:R39">P33*20</f>
        <v>3.8095238095238093</v>
      </c>
      <c r="Q37" s="39">
        <f t="shared" si="11"/>
        <v>0</v>
      </c>
      <c r="R37" s="40">
        <f t="shared" si="11"/>
        <v>3.333333333333333</v>
      </c>
    </row>
    <row r="38" spans="1:18" ht="15.75" thickBot="1">
      <c r="A38" s="5"/>
      <c r="B38" s="93" t="s">
        <v>12</v>
      </c>
      <c r="C38" s="94"/>
      <c r="D38" s="94"/>
      <c r="E38" s="95"/>
      <c r="F38" s="39">
        <f t="shared" si="10"/>
        <v>6</v>
      </c>
      <c r="G38" s="39" t="e">
        <f t="shared" si="10"/>
        <v>#DIV/0!</v>
      </c>
      <c r="H38" s="40">
        <f t="shared" si="10"/>
        <v>4.3478260869565215</v>
      </c>
      <c r="I38" s="1"/>
      <c r="J38" s="1"/>
      <c r="K38" s="5"/>
      <c r="L38" s="93" t="s">
        <v>12</v>
      </c>
      <c r="M38" s="94"/>
      <c r="N38" s="94"/>
      <c r="O38" s="95"/>
      <c r="P38" s="39">
        <f t="shared" si="11"/>
        <v>-11.904761904761905</v>
      </c>
      <c r="Q38" s="39">
        <f t="shared" si="11"/>
        <v>-20</v>
      </c>
      <c r="R38" s="40">
        <f t="shared" si="11"/>
        <v>-12.916666666666668</v>
      </c>
    </row>
    <row r="39" spans="1:18" ht="15.75" thickBot="1">
      <c r="A39" s="5"/>
      <c r="B39" s="93" t="s">
        <v>20</v>
      </c>
      <c r="C39" s="94"/>
      <c r="D39" s="94"/>
      <c r="E39" s="95"/>
      <c r="F39" s="39">
        <f t="shared" si="10"/>
        <v>9</v>
      </c>
      <c r="G39" s="39" t="e">
        <f t="shared" si="10"/>
        <v>#DIV/0!</v>
      </c>
      <c r="H39" s="22">
        <f t="shared" si="10"/>
        <v>8.26086956521739</v>
      </c>
      <c r="I39" s="1"/>
      <c r="J39" s="1"/>
      <c r="K39" s="5"/>
      <c r="L39" s="93" t="s">
        <v>20</v>
      </c>
      <c r="M39" s="94"/>
      <c r="N39" s="94"/>
      <c r="O39" s="95"/>
      <c r="P39" s="39">
        <f t="shared" si="11"/>
        <v>-4.0476190476190474</v>
      </c>
      <c r="Q39" s="39">
        <f t="shared" si="11"/>
        <v>-10</v>
      </c>
      <c r="R39" s="22">
        <f t="shared" si="11"/>
        <v>-4.791666666666668</v>
      </c>
    </row>
  </sheetData>
  <mergeCells count="28">
    <mergeCell ref="B39:E39"/>
    <mergeCell ref="A30:S30"/>
    <mergeCell ref="L39:O39"/>
    <mergeCell ref="L32:O32"/>
    <mergeCell ref="L33:O33"/>
    <mergeCell ref="L34:O34"/>
    <mergeCell ref="L35:O35"/>
    <mergeCell ref="B35:E35"/>
    <mergeCell ref="L36:O36"/>
    <mergeCell ref="L37:O37"/>
    <mergeCell ref="L38:O38"/>
    <mergeCell ref="B36:E36"/>
    <mergeCell ref="B37:E37"/>
    <mergeCell ref="B38:E38"/>
    <mergeCell ref="B32:E32"/>
    <mergeCell ref="B33:E33"/>
    <mergeCell ref="B34:E34"/>
    <mergeCell ref="B9:D9"/>
    <mergeCell ref="F9:I9"/>
    <mergeCell ref="F8:I8"/>
    <mergeCell ref="P8:S8"/>
    <mergeCell ref="P9:S9"/>
    <mergeCell ref="L9:N9"/>
    <mergeCell ref="A4:S4"/>
    <mergeCell ref="A1:S1"/>
    <mergeCell ref="A2:S2"/>
    <mergeCell ref="B8:D8"/>
    <mergeCell ref="L8:N8"/>
  </mergeCells>
  <printOptions horizontalCentered="1" verticalCentered="1"/>
  <pageMargins left="0.1968503937007874" right="0.1968503937007874" top="0" bottom="0" header="0.5118110236220472" footer="0.5118110236220472"/>
  <pageSetup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9"/>
  <sheetViews>
    <sheetView workbookViewId="0" topLeftCell="A15">
      <selection activeCell="S39" sqref="A1:S39"/>
    </sheetView>
  </sheetViews>
  <sheetFormatPr defaultColWidth="9.140625" defaultRowHeight="12.75"/>
  <cols>
    <col min="1" max="1" width="11.7109375" style="0" customWidth="1"/>
    <col min="2" max="3" width="8.28125" style="0" customWidth="1"/>
    <col min="5" max="5" width="8.00390625" style="0" customWidth="1"/>
    <col min="6" max="6" width="9.140625" style="0" customWidth="1"/>
    <col min="7" max="7" width="9.28125" style="0" customWidth="1"/>
    <col min="8" max="8" width="9.140625" style="0" customWidth="1"/>
    <col min="9" max="9" width="8.00390625" style="0" customWidth="1"/>
    <col min="10" max="10" width="1.7109375" style="0" customWidth="1"/>
    <col min="11" max="11" width="11.7109375" style="0" customWidth="1"/>
    <col min="12" max="13" width="8.28125" style="0" customWidth="1"/>
    <col min="15" max="15" width="8.00390625" style="0" customWidth="1"/>
    <col min="16" max="16" width="9.140625" style="0" customWidth="1"/>
    <col min="17" max="17" width="9.28125" style="0" customWidth="1"/>
    <col min="18" max="18" width="9.140625" style="0" customWidth="1"/>
    <col min="19" max="19" width="8.00390625" style="0" customWidth="1"/>
    <col min="20" max="16384" width="11.57421875" style="0" customWidth="1"/>
  </cols>
  <sheetData>
    <row r="1" spans="1:19" ht="17.25">
      <c r="A1" s="106" t="s">
        <v>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17.25">
      <c r="A2" s="106" t="s">
        <v>22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9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24">
      <c r="A4" s="96" t="s">
        <v>26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</row>
    <row r="5" ht="19.5" customHeight="1">
      <c r="A5" s="1"/>
    </row>
    <row r="6" spans="1:13" ht="20.25">
      <c r="A6" s="2" t="s">
        <v>14</v>
      </c>
      <c r="C6" s="3"/>
      <c r="K6" s="2" t="s">
        <v>15</v>
      </c>
      <c r="M6" s="3"/>
    </row>
    <row r="7" spans="1:9" ht="9.75" customHeight="1" thickBot="1">
      <c r="A7" s="1"/>
      <c r="B7" s="1"/>
      <c r="C7" s="1"/>
      <c r="D7" s="1"/>
      <c r="E7" s="1"/>
      <c r="F7" s="1"/>
      <c r="G7" s="1"/>
      <c r="H7" s="1"/>
      <c r="I7" s="1"/>
    </row>
    <row r="8" spans="1:19" ht="15.75" thickBot="1">
      <c r="A8" s="5"/>
      <c r="B8" s="97" t="s">
        <v>16</v>
      </c>
      <c r="C8" s="98"/>
      <c r="D8" s="98"/>
      <c r="E8" s="25"/>
      <c r="F8" s="97" t="s">
        <v>23</v>
      </c>
      <c r="G8" s="98"/>
      <c r="H8" s="98"/>
      <c r="I8" s="99"/>
      <c r="J8" s="74"/>
      <c r="K8" s="74"/>
      <c r="L8" s="97" t="s">
        <v>17</v>
      </c>
      <c r="M8" s="98"/>
      <c r="N8" s="98"/>
      <c r="O8" s="25"/>
      <c r="P8" s="97" t="s">
        <v>24</v>
      </c>
      <c r="Q8" s="98"/>
      <c r="R8" s="98"/>
      <c r="S8" s="99"/>
    </row>
    <row r="9" spans="1:19" ht="15" thickBot="1">
      <c r="A9" s="5"/>
      <c r="B9" s="103"/>
      <c r="C9" s="104"/>
      <c r="D9" s="104"/>
      <c r="E9" s="6"/>
      <c r="F9" s="103"/>
      <c r="G9" s="104"/>
      <c r="H9" s="104"/>
      <c r="I9" s="105"/>
      <c r="J9" s="74"/>
      <c r="K9" s="74"/>
      <c r="L9" s="103"/>
      <c r="M9" s="104"/>
      <c r="N9" s="104"/>
      <c r="O9" s="6"/>
      <c r="P9" s="103"/>
      <c r="Q9" s="104"/>
      <c r="R9" s="104"/>
      <c r="S9" s="105"/>
    </row>
    <row r="10" spans="1:19" ht="15">
      <c r="A10" s="75"/>
      <c r="B10" s="29" t="s">
        <v>9</v>
      </c>
      <c r="C10" s="30" t="s">
        <v>10</v>
      </c>
      <c r="D10" s="31" t="s">
        <v>11</v>
      </c>
      <c r="E10" s="47" t="s">
        <v>25</v>
      </c>
      <c r="F10" s="43" t="s">
        <v>9</v>
      </c>
      <c r="G10" s="44" t="s">
        <v>10</v>
      </c>
      <c r="H10" s="45" t="s">
        <v>11</v>
      </c>
      <c r="I10" s="47" t="s">
        <v>25</v>
      </c>
      <c r="J10" s="76"/>
      <c r="K10" s="77"/>
      <c r="L10" s="29" t="s">
        <v>9</v>
      </c>
      <c r="M10" s="30" t="s">
        <v>10</v>
      </c>
      <c r="N10" s="31" t="s">
        <v>11</v>
      </c>
      <c r="O10" s="47" t="s">
        <v>25</v>
      </c>
      <c r="P10" s="29" t="s">
        <v>9</v>
      </c>
      <c r="Q10" s="30" t="s">
        <v>10</v>
      </c>
      <c r="R10" s="32" t="s">
        <v>11</v>
      </c>
      <c r="S10" s="47" t="s">
        <v>25</v>
      </c>
    </row>
    <row r="11" spans="1:19" ht="21">
      <c r="A11" s="78" t="s">
        <v>0</v>
      </c>
      <c r="B11" s="8"/>
      <c r="C11" s="9"/>
      <c r="D11" s="10"/>
      <c r="E11" s="67"/>
      <c r="F11" s="8"/>
      <c r="G11" s="9"/>
      <c r="H11" s="11"/>
      <c r="I11" s="67"/>
      <c r="J11" s="74"/>
      <c r="K11" s="78" t="s">
        <v>0</v>
      </c>
      <c r="L11" s="8"/>
      <c r="M11" s="9"/>
      <c r="N11" s="10"/>
      <c r="O11" s="67"/>
      <c r="P11" s="8"/>
      <c r="Q11" s="9"/>
      <c r="R11" s="11"/>
      <c r="S11" s="70"/>
    </row>
    <row r="12" spans="1:19" ht="21">
      <c r="A12" s="79" t="s">
        <v>1</v>
      </c>
      <c r="B12" s="13"/>
      <c r="C12" s="14"/>
      <c r="D12" s="15"/>
      <c r="E12" s="68"/>
      <c r="F12" s="13"/>
      <c r="G12" s="14"/>
      <c r="H12" s="16"/>
      <c r="I12" s="68"/>
      <c r="J12" s="74"/>
      <c r="K12" s="79" t="s">
        <v>1</v>
      </c>
      <c r="L12" s="13"/>
      <c r="M12" s="14"/>
      <c r="N12" s="15"/>
      <c r="O12" s="68"/>
      <c r="P12" s="13"/>
      <c r="Q12" s="14"/>
      <c r="R12" s="16"/>
      <c r="S12" s="71"/>
    </row>
    <row r="13" spans="1:19" ht="21">
      <c r="A13" s="79" t="s">
        <v>2</v>
      </c>
      <c r="B13" s="13"/>
      <c r="C13" s="14"/>
      <c r="D13" s="15"/>
      <c r="E13" s="68"/>
      <c r="F13" s="13"/>
      <c r="G13" s="14"/>
      <c r="H13" s="16"/>
      <c r="I13" s="68"/>
      <c r="J13" s="74"/>
      <c r="K13" s="79" t="s">
        <v>2</v>
      </c>
      <c r="L13" s="13"/>
      <c r="M13" s="14"/>
      <c r="N13" s="15"/>
      <c r="O13" s="68"/>
      <c r="P13" s="13"/>
      <c r="Q13" s="14"/>
      <c r="R13" s="16"/>
      <c r="S13" s="71"/>
    </row>
    <row r="14" spans="1:19" ht="21">
      <c r="A14" s="79" t="s">
        <v>3</v>
      </c>
      <c r="B14" s="13"/>
      <c r="C14" s="14"/>
      <c r="D14" s="15"/>
      <c r="E14" s="72"/>
      <c r="F14" s="13"/>
      <c r="G14" s="14"/>
      <c r="H14" s="16"/>
      <c r="I14" s="68"/>
      <c r="J14" s="74"/>
      <c r="K14" s="79" t="s">
        <v>3</v>
      </c>
      <c r="L14" s="13"/>
      <c r="M14" s="14"/>
      <c r="N14" s="15"/>
      <c r="O14" s="68"/>
      <c r="P14" s="13"/>
      <c r="Q14" s="14"/>
      <c r="R14" s="16"/>
      <c r="S14" s="68"/>
    </row>
    <row r="15" spans="1:19" ht="21">
      <c r="A15" s="79" t="s">
        <v>4</v>
      </c>
      <c r="B15" s="13"/>
      <c r="C15" s="14"/>
      <c r="D15" s="15"/>
      <c r="E15" s="72"/>
      <c r="F15" s="13"/>
      <c r="G15" s="14"/>
      <c r="H15" s="16"/>
      <c r="I15" s="68"/>
      <c r="J15" s="74"/>
      <c r="K15" s="79" t="s">
        <v>4</v>
      </c>
      <c r="L15" s="13"/>
      <c r="M15" s="14"/>
      <c r="N15" s="15"/>
      <c r="O15" s="68"/>
      <c r="P15" s="13"/>
      <c r="Q15" s="14"/>
      <c r="R15" s="16"/>
      <c r="S15" s="68"/>
    </row>
    <row r="16" spans="1:19" ht="21">
      <c r="A16" s="79" t="s">
        <v>5</v>
      </c>
      <c r="B16" s="13"/>
      <c r="C16" s="14"/>
      <c r="D16" s="15"/>
      <c r="E16" s="72"/>
      <c r="F16" s="13"/>
      <c r="G16" s="14"/>
      <c r="H16" s="16"/>
      <c r="I16" s="68"/>
      <c r="J16" s="74"/>
      <c r="K16" s="79" t="s">
        <v>5</v>
      </c>
      <c r="L16" s="13"/>
      <c r="M16" s="14"/>
      <c r="N16" s="15"/>
      <c r="O16" s="68"/>
      <c r="P16" s="13"/>
      <c r="Q16" s="14"/>
      <c r="R16" s="16"/>
      <c r="S16" s="68"/>
    </row>
    <row r="17" spans="1:19" ht="21">
      <c r="A17" s="79" t="s">
        <v>6</v>
      </c>
      <c r="B17" s="13"/>
      <c r="C17" s="14"/>
      <c r="D17" s="15"/>
      <c r="E17" s="72"/>
      <c r="F17" s="13"/>
      <c r="G17" s="14"/>
      <c r="H17" s="16"/>
      <c r="I17" s="68"/>
      <c r="J17" s="74"/>
      <c r="K17" s="79" t="s">
        <v>6</v>
      </c>
      <c r="L17" s="13"/>
      <c r="M17" s="14"/>
      <c r="N17" s="15"/>
      <c r="O17" s="68"/>
      <c r="P17" s="13"/>
      <c r="Q17" s="14"/>
      <c r="R17" s="16"/>
      <c r="S17" s="68"/>
    </row>
    <row r="18" spans="1:19" ht="21">
      <c r="A18" s="79" t="s">
        <v>7</v>
      </c>
      <c r="B18" s="13"/>
      <c r="C18" s="14"/>
      <c r="D18" s="15"/>
      <c r="E18" s="72"/>
      <c r="F18" s="13"/>
      <c r="G18" s="14"/>
      <c r="H18" s="16"/>
      <c r="I18" s="68"/>
      <c r="J18" s="74"/>
      <c r="K18" s="79" t="s">
        <v>7</v>
      </c>
      <c r="L18" s="13"/>
      <c r="M18" s="14"/>
      <c r="N18" s="15"/>
      <c r="O18" s="68"/>
      <c r="P18" s="13"/>
      <c r="Q18" s="14"/>
      <c r="R18" s="16"/>
      <c r="S18" s="68"/>
    </row>
    <row r="19" spans="1:19" ht="21" thickBot="1">
      <c r="A19" s="80" t="s">
        <v>8</v>
      </c>
      <c r="B19" s="18"/>
      <c r="C19" s="19"/>
      <c r="D19" s="20"/>
      <c r="E19" s="73"/>
      <c r="F19" s="18"/>
      <c r="G19" s="19"/>
      <c r="H19" s="21"/>
      <c r="I19" s="69"/>
      <c r="J19" s="74"/>
      <c r="K19" s="80" t="s">
        <v>8</v>
      </c>
      <c r="L19" s="18"/>
      <c r="M19" s="19"/>
      <c r="N19" s="20"/>
      <c r="O19" s="69"/>
      <c r="P19" s="18"/>
      <c r="Q19" s="19"/>
      <c r="R19" s="21"/>
      <c r="S19" s="69"/>
    </row>
    <row r="20" spans="1:19" ht="15.75" thickBot="1">
      <c r="A20" s="38" t="s">
        <v>11</v>
      </c>
      <c r="B20" s="24"/>
      <c r="C20" s="35"/>
      <c r="D20" s="25"/>
      <c r="E20" s="48"/>
      <c r="F20" s="24"/>
      <c r="G20" s="35"/>
      <c r="H20" s="26"/>
      <c r="I20" s="48"/>
      <c r="J20" s="5"/>
      <c r="K20" s="38"/>
      <c r="L20" s="24"/>
      <c r="M20" s="35"/>
      <c r="N20" s="25"/>
      <c r="O20" s="48"/>
      <c r="P20" s="24"/>
      <c r="Q20" s="35"/>
      <c r="R20" s="26"/>
      <c r="S20" s="46"/>
    </row>
    <row r="21" spans="1:18" ht="15.75" thickBot="1">
      <c r="A21" s="38" t="s">
        <v>13</v>
      </c>
      <c r="B21" s="49"/>
      <c r="C21" s="49"/>
      <c r="D21" s="50"/>
      <c r="E21" s="1"/>
      <c r="F21" s="49"/>
      <c r="G21" s="51"/>
      <c r="H21" s="52"/>
      <c r="I21" s="1"/>
      <c r="J21" s="1"/>
      <c r="K21" s="38"/>
      <c r="L21" s="49"/>
      <c r="M21" s="51"/>
      <c r="N21" s="52"/>
      <c r="O21" s="1"/>
      <c r="P21" s="49"/>
      <c r="Q21" s="51"/>
      <c r="R21" s="52"/>
    </row>
    <row r="22" spans="1:18" ht="15.75" thickBot="1">
      <c r="A22" s="38" t="s">
        <v>18</v>
      </c>
      <c r="B22" s="53"/>
      <c r="C22" s="53"/>
      <c r="D22" s="36"/>
      <c r="E22" s="1"/>
      <c r="F22" s="53"/>
      <c r="G22" s="36"/>
      <c r="H22" s="54"/>
      <c r="I22" s="1"/>
      <c r="J22" s="1"/>
      <c r="K22" s="38"/>
      <c r="L22" s="53"/>
      <c r="M22" s="36"/>
      <c r="N22" s="54"/>
      <c r="O22" s="1"/>
      <c r="P22" s="53"/>
      <c r="Q22" s="36"/>
      <c r="R22" s="54"/>
    </row>
    <row r="23" spans="1:18" ht="15.75" thickBot="1">
      <c r="A23" s="64" t="s">
        <v>12</v>
      </c>
      <c r="B23" s="37"/>
      <c r="C23" s="37"/>
      <c r="D23" s="55"/>
      <c r="E23" s="1"/>
      <c r="F23" s="37"/>
      <c r="G23" s="55"/>
      <c r="H23" s="56"/>
      <c r="I23" s="1"/>
      <c r="J23" s="1"/>
      <c r="K23" s="64"/>
      <c r="L23" s="37"/>
      <c r="M23" s="55"/>
      <c r="N23" s="56"/>
      <c r="O23" s="1"/>
      <c r="P23" s="37"/>
      <c r="Q23" s="55"/>
      <c r="R23" s="56"/>
    </row>
    <row r="24" spans="1:18" ht="15.75" thickBot="1">
      <c r="A24" s="64" t="s">
        <v>19</v>
      </c>
      <c r="B24" s="37"/>
      <c r="C24" s="37"/>
      <c r="D24" s="36"/>
      <c r="E24" s="1"/>
      <c r="F24" s="37"/>
      <c r="G24" s="37"/>
      <c r="H24" s="36"/>
      <c r="I24" s="1"/>
      <c r="J24" s="1"/>
      <c r="K24" s="64"/>
      <c r="L24" s="37"/>
      <c r="M24" s="37"/>
      <c r="N24" s="36"/>
      <c r="O24" s="1"/>
      <c r="P24" s="37"/>
      <c r="Q24" s="37"/>
      <c r="R24" s="36"/>
    </row>
    <row r="25" spans="1:18" ht="15" thickBot="1">
      <c r="A25" s="65" t="s">
        <v>18</v>
      </c>
      <c r="B25" s="41"/>
      <c r="C25" s="41"/>
      <c r="D25" s="42"/>
      <c r="E25" s="1"/>
      <c r="F25" s="41"/>
      <c r="G25" s="41"/>
      <c r="H25" s="42"/>
      <c r="I25" s="1"/>
      <c r="J25" s="1"/>
      <c r="K25" s="65" t="s">
        <v>18</v>
      </c>
      <c r="L25" s="41"/>
      <c r="M25" s="41"/>
      <c r="N25" s="42"/>
      <c r="O25" s="1"/>
      <c r="P25" s="41"/>
      <c r="Q25" s="41"/>
      <c r="R25" s="42"/>
    </row>
    <row r="26" spans="1:18" ht="15" thickBot="1">
      <c r="A26" s="66" t="s">
        <v>12</v>
      </c>
      <c r="B26" s="41"/>
      <c r="C26" s="41"/>
      <c r="D26" s="42"/>
      <c r="E26" s="1"/>
      <c r="F26" s="41"/>
      <c r="G26" s="41"/>
      <c r="H26" s="42"/>
      <c r="I26" s="1"/>
      <c r="J26" s="1"/>
      <c r="K26" s="66" t="s">
        <v>12</v>
      </c>
      <c r="L26" s="41"/>
      <c r="M26" s="41"/>
      <c r="N26" s="42"/>
      <c r="O26" s="1"/>
      <c r="P26" s="41"/>
      <c r="Q26" s="41"/>
      <c r="R26" s="42"/>
    </row>
    <row r="27" spans="1:18" ht="15" thickBot="1">
      <c r="A27" s="66" t="s">
        <v>20</v>
      </c>
      <c r="B27" s="41"/>
      <c r="C27" s="41"/>
      <c r="D27" s="23"/>
      <c r="E27" s="1"/>
      <c r="F27" s="41"/>
      <c r="G27" s="41"/>
      <c r="H27" s="23"/>
      <c r="I27" s="1"/>
      <c r="J27" s="1"/>
      <c r="K27" s="66" t="s">
        <v>20</v>
      </c>
      <c r="L27" s="41"/>
      <c r="M27" s="41"/>
      <c r="N27" s="23"/>
      <c r="O27" s="1"/>
      <c r="P27" s="41"/>
      <c r="Q27" s="41"/>
      <c r="R27" s="23"/>
    </row>
    <row r="28" spans="1:18" ht="15.75" thickBot="1">
      <c r="A28" s="5"/>
      <c r="B28" s="57" t="s">
        <v>9</v>
      </c>
      <c r="C28" s="58" t="s">
        <v>10</v>
      </c>
      <c r="D28" s="35" t="s">
        <v>11</v>
      </c>
      <c r="E28" s="1"/>
      <c r="F28" s="57" t="s">
        <v>9</v>
      </c>
      <c r="G28" s="59" t="s">
        <v>10</v>
      </c>
      <c r="H28" s="60" t="s">
        <v>11</v>
      </c>
      <c r="I28" s="1"/>
      <c r="J28" s="1"/>
      <c r="K28" s="5"/>
      <c r="L28" s="61" t="s">
        <v>9</v>
      </c>
      <c r="M28" s="62" t="s">
        <v>10</v>
      </c>
      <c r="N28" s="63" t="s">
        <v>11</v>
      </c>
      <c r="O28" s="1"/>
      <c r="P28" s="57" t="s">
        <v>9</v>
      </c>
      <c r="Q28" s="59" t="s">
        <v>10</v>
      </c>
      <c r="R28" s="60" t="s">
        <v>11</v>
      </c>
    </row>
    <row r="29" spans="1:19" ht="9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74"/>
    </row>
    <row r="30" spans="1:19" ht="24">
      <c r="A30" s="96" t="s">
        <v>27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</row>
    <row r="31" spans="1:19" ht="9.75" customHeight="1" thickBo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74"/>
    </row>
    <row r="32" spans="1:18" ht="15.75" thickBot="1">
      <c r="A32" s="5"/>
      <c r="B32" s="97" t="s">
        <v>11</v>
      </c>
      <c r="C32" s="98"/>
      <c r="D32" s="98"/>
      <c r="E32" s="99"/>
      <c r="F32" s="35"/>
      <c r="G32" s="35"/>
      <c r="H32" s="35"/>
      <c r="I32" s="1"/>
      <c r="J32" s="1"/>
      <c r="K32" s="5"/>
      <c r="L32" s="97" t="s">
        <v>11</v>
      </c>
      <c r="M32" s="98"/>
      <c r="N32" s="98"/>
      <c r="O32" s="99"/>
      <c r="P32" s="35"/>
      <c r="Q32" s="35"/>
      <c r="R32" s="35"/>
    </row>
    <row r="33" spans="1:18" ht="15.75" thickBot="1">
      <c r="A33" s="5"/>
      <c r="B33" s="97" t="s">
        <v>18</v>
      </c>
      <c r="C33" s="98"/>
      <c r="D33" s="98"/>
      <c r="E33" s="99"/>
      <c r="F33" s="36"/>
      <c r="G33" s="36"/>
      <c r="H33" s="36"/>
      <c r="I33" s="1"/>
      <c r="J33" s="1"/>
      <c r="K33" s="5"/>
      <c r="L33" s="97" t="s">
        <v>18</v>
      </c>
      <c r="M33" s="98"/>
      <c r="N33" s="98"/>
      <c r="O33" s="99"/>
      <c r="P33" s="36"/>
      <c r="Q33" s="36"/>
      <c r="R33" s="36"/>
    </row>
    <row r="34" spans="1:18" ht="15.75" thickBot="1">
      <c r="A34" s="5"/>
      <c r="B34" s="97" t="s">
        <v>12</v>
      </c>
      <c r="C34" s="98"/>
      <c r="D34" s="98"/>
      <c r="E34" s="99"/>
      <c r="F34" s="36"/>
      <c r="G34" s="36"/>
      <c r="H34" s="36"/>
      <c r="I34" s="1"/>
      <c r="J34" s="1"/>
      <c r="K34" s="5"/>
      <c r="L34" s="97" t="s">
        <v>12</v>
      </c>
      <c r="M34" s="98"/>
      <c r="N34" s="98"/>
      <c r="O34" s="99"/>
      <c r="P34" s="36"/>
      <c r="Q34" s="36"/>
      <c r="R34" s="36"/>
    </row>
    <row r="35" spans="1:18" ht="15.75" thickBot="1">
      <c r="A35" s="5"/>
      <c r="B35" s="97" t="s">
        <v>20</v>
      </c>
      <c r="C35" s="98"/>
      <c r="D35" s="98"/>
      <c r="E35" s="99"/>
      <c r="F35" s="37"/>
      <c r="G35" s="37"/>
      <c r="H35" s="36"/>
      <c r="I35" s="1"/>
      <c r="J35" s="1"/>
      <c r="K35" s="5"/>
      <c r="L35" s="97" t="s">
        <v>20</v>
      </c>
      <c r="M35" s="98"/>
      <c r="N35" s="98"/>
      <c r="O35" s="99"/>
      <c r="P35" s="37"/>
      <c r="Q35" s="37"/>
      <c r="R35" s="36"/>
    </row>
    <row r="36" spans="1:18" ht="15.75" thickBot="1">
      <c r="A36" s="5"/>
      <c r="B36" s="100"/>
      <c r="C36" s="101"/>
      <c r="D36" s="101"/>
      <c r="E36" s="102"/>
      <c r="F36" s="24" t="s">
        <v>9</v>
      </c>
      <c r="G36" s="35" t="s">
        <v>10</v>
      </c>
      <c r="H36" s="26" t="s">
        <v>11</v>
      </c>
      <c r="I36" s="1"/>
      <c r="J36" s="1"/>
      <c r="K36" s="5"/>
      <c r="L36" s="100"/>
      <c r="M36" s="101"/>
      <c r="N36" s="101"/>
      <c r="O36" s="102"/>
      <c r="P36" s="24" t="s">
        <v>9</v>
      </c>
      <c r="Q36" s="35" t="s">
        <v>10</v>
      </c>
      <c r="R36" s="26" t="s">
        <v>11</v>
      </c>
    </row>
    <row r="37" spans="1:18" ht="15.75" thickBot="1">
      <c r="A37" s="5"/>
      <c r="B37" s="93" t="s">
        <v>18</v>
      </c>
      <c r="C37" s="94"/>
      <c r="D37" s="94"/>
      <c r="E37" s="95"/>
      <c r="F37" s="39"/>
      <c r="G37" s="39"/>
      <c r="H37" s="40"/>
      <c r="I37" s="1"/>
      <c r="J37" s="1"/>
      <c r="K37" s="5"/>
      <c r="L37" s="93" t="s">
        <v>18</v>
      </c>
      <c r="M37" s="94"/>
      <c r="N37" s="94"/>
      <c r="O37" s="95"/>
      <c r="P37" s="39"/>
      <c r="Q37" s="39"/>
      <c r="R37" s="40"/>
    </row>
    <row r="38" spans="1:18" ht="15.75" thickBot="1">
      <c r="A38" s="5"/>
      <c r="B38" s="93" t="s">
        <v>12</v>
      </c>
      <c r="C38" s="94"/>
      <c r="D38" s="94"/>
      <c r="E38" s="95"/>
      <c r="F38" s="39"/>
      <c r="G38" s="39"/>
      <c r="H38" s="40"/>
      <c r="I38" s="1"/>
      <c r="J38" s="1"/>
      <c r="K38" s="5"/>
      <c r="L38" s="93" t="s">
        <v>12</v>
      </c>
      <c r="M38" s="94"/>
      <c r="N38" s="94"/>
      <c r="O38" s="95"/>
      <c r="P38" s="39"/>
      <c r="Q38" s="39"/>
      <c r="R38" s="40"/>
    </row>
    <row r="39" spans="1:18" ht="15.75" thickBot="1">
      <c r="A39" s="5"/>
      <c r="B39" s="93" t="s">
        <v>20</v>
      </c>
      <c r="C39" s="94"/>
      <c r="D39" s="94"/>
      <c r="E39" s="95"/>
      <c r="F39" s="39"/>
      <c r="G39" s="39"/>
      <c r="H39" s="22"/>
      <c r="I39" s="1"/>
      <c r="J39" s="1"/>
      <c r="K39" s="5"/>
      <c r="L39" s="93" t="s">
        <v>20</v>
      </c>
      <c r="M39" s="94"/>
      <c r="N39" s="94"/>
      <c r="O39" s="95"/>
      <c r="P39" s="39"/>
      <c r="Q39" s="39"/>
      <c r="R39" s="22"/>
    </row>
  </sheetData>
  <mergeCells count="28">
    <mergeCell ref="B39:E39"/>
    <mergeCell ref="A30:S30"/>
    <mergeCell ref="L39:O39"/>
    <mergeCell ref="L32:O32"/>
    <mergeCell ref="L33:O33"/>
    <mergeCell ref="L34:O34"/>
    <mergeCell ref="L35:O35"/>
    <mergeCell ref="B35:E35"/>
    <mergeCell ref="L36:O36"/>
    <mergeCell ref="L37:O37"/>
    <mergeCell ref="L38:O38"/>
    <mergeCell ref="B36:E36"/>
    <mergeCell ref="B37:E37"/>
    <mergeCell ref="B38:E38"/>
    <mergeCell ref="B32:E32"/>
    <mergeCell ref="B33:E33"/>
    <mergeCell ref="B34:E34"/>
    <mergeCell ref="B9:D9"/>
    <mergeCell ref="F9:I9"/>
    <mergeCell ref="F8:I8"/>
    <mergeCell ref="P8:S8"/>
    <mergeCell ref="P9:S9"/>
    <mergeCell ref="L9:N9"/>
    <mergeCell ref="A4:S4"/>
    <mergeCell ref="A1:S1"/>
    <mergeCell ref="A2:S2"/>
    <mergeCell ref="B8:D8"/>
    <mergeCell ref="L8:N8"/>
  </mergeCells>
  <printOptions horizontalCentered="1" verticalCentered="1"/>
  <pageMargins left="0.1968503937007874" right="0.1968503937007874" top="0" bottom="0" header="0.5118110236220472" footer="0.5118110236220472"/>
  <pageSetup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F.F.S.B.</dc:creator>
  <cp:keywords/>
  <dc:description/>
  <cp:lastModifiedBy>Константин</cp:lastModifiedBy>
  <cp:lastPrinted>2009-01-02T14:10:53Z</cp:lastPrinted>
  <dcterms:created xsi:type="dcterms:W3CDTF">1999-02-22T11:06:05Z</dcterms:created>
  <dcterms:modified xsi:type="dcterms:W3CDTF">2011-12-26T18:39:50Z</dcterms:modified>
  <cp:category/>
  <cp:version/>
  <cp:contentType/>
  <cp:contentStatus/>
</cp:coreProperties>
</file>