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Турниры\Смоленск май 2022\"/>
    </mc:Choice>
  </mc:AlternateContent>
  <bookViews>
    <workbookView xWindow="-120" yWindow="-60" windowWidth="24240" windowHeight="13680" firstSheet="2" activeTab="7"/>
  </bookViews>
  <sheets>
    <sheet name="Рабочий" sheetId="11" state="hidden" r:id="rId1"/>
    <sheet name="Триплеты игроки" sheetId="8" state="hidden" r:id="rId2"/>
    <sheet name="Регистрация" sheetId="12" r:id="rId3"/>
    <sheet name="A" sheetId="14" r:id="rId4"/>
    <sheet name="B" sheetId="15" r:id="rId5"/>
    <sheet name="C" sheetId="16" r:id="rId6"/>
    <sheet name="D" sheetId="17" r:id="rId7"/>
    <sheet name="КА" sheetId="18" r:id="rId8"/>
    <sheet name="КВ" sheetId="19" r:id="rId9"/>
  </sheets>
  <definedNames>
    <definedName name="Игрок">#REF!</definedName>
    <definedName name="Индивидуальный_рейтинг.accdb" localSheetId="1" hidden="1">'Триплеты игроки'!$B$1:$F$90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2" l="1"/>
  <c r="C15" i="12"/>
  <c r="C18" i="12"/>
  <c r="C3" i="12"/>
  <c r="C13" i="12"/>
  <c r="C4" i="12"/>
  <c r="C12" i="12"/>
  <c r="C16" i="12"/>
  <c r="C20" i="12"/>
  <c r="C22" i="12"/>
  <c r="C17" i="12"/>
  <c r="C5" i="12"/>
  <c r="C9" i="12"/>
  <c r="C8" i="12"/>
  <c r="C11" i="12"/>
  <c r="C21" i="12"/>
  <c r="C7" i="12"/>
  <c r="C10" i="12"/>
  <c r="C14" i="12"/>
  <c r="C19" i="12"/>
  <c r="B20" i="19"/>
  <c r="B4" i="18"/>
  <c r="B8" i="19"/>
  <c r="B24" i="18"/>
  <c r="B12" i="19"/>
  <c r="B16" i="18"/>
  <c r="B28" i="19"/>
  <c r="B8" i="18"/>
  <c r="B32" i="19"/>
  <c r="B16" i="19"/>
  <c r="B20" i="18"/>
  <c r="B32" i="18"/>
  <c r="B4" i="19"/>
  <c r="B24" i="19"/>
  <c r="B12" i="18"/>
  <c r="B28" i="18"/>
  <c r="H37" i="16"/>
  <c r="J8" i="14"/>
  <c r="H30" i="15"/>
  <c r="K4" i="17"/>
  <c r="C35" i="14"/>
  <c r="H12" i="16"/>
  <c r="K12" i="17"/>
  <c r="K10" i="16"/>
  <c r="H21" i="14"/>
  <c r="H40" i="17"/>
  <c r="H25" i="16"/>
  <c r="C26" i="15"/>
  <c r="G8" i="17"/>
  <c r="I6" i="14"/>
  <c r="G14" i="17"/>
  <c r="F12" i="16"/>
  <c r="J9" i="14"/>
  <c r="H26" i="15"/>
  <c r="F10" i="17"/>
  <c r="G14" i="14"/>
  <c r="F14" i="16"/>
  <c r="J6" i="17"/>
  <c r="G10" i="16"/>
  <c r="C37" i="14"/>
  <c r="H35" i="16"/>
  <c r="C25" i="17"/>
  <c r="H27" i="14"/>
  <c r="C26" i="17"/>
  <c r="C36" i="14"/>
  <c r="F8" i="17"/>
  <c r="I6" i="16"/>
  <c r="F10" i="15"/>
  <c r="C42" i="14"/>
  <c r="C42" i="17"/>
  <c r="I8" i="17"/>
  <c r="H12" i="17"/>
  <c r="K4" i="16"/>
  <c r="F12" i="15"/>
  <c r="C40" i="14"/>
  <c r="H31" i="17"/>
  <c r="C20" i="16"/>
  <c r="C40" i="16"/>
  <c r="K12" i="16"/>
  <c r="H14" i="14"/>
  <c r="K6" i="17"/>
  <c r="K8" i="15"/>
  <c r="H37" i="14"/>
  <c r="H35" i="15"/>
  <c r="C41" i="16"/>
  <c r="H35" i="14"/>
  <c r="C31" i="16"/>
  <c r="C32" i="17"/>
  <c r="K6" i="16"/>
  <c r="K6" i="14"/>
  <c r="H40" i="15"/>
  <c r="I4" i="17"/>
  <c r="K10" i="15"/>
  <c r="C36" i="16"/>
  <c r="F14" i="15"/>
  <c r="G12" i="14"/>
  <c r="K8" i="17"/>
  <c r="H36" i="17"/>
  <c r="G12" i="15"/>
  <c r="F12" i="17"/>
  <c r="J6" i="14"/>
  <c r="K8" i="14"/>
  <c r="H4" i="14"/>
  <c r="J8" i="15"/>
  <c r="H30" i="14"/>
  <c r="H22" i="17"/>
  <c r="C41" i="14"/>
  <c r="H21" i="17"/>
  <c r="H10" i="14"/>
  <c r="C37" i="17"/>
  <c r="G4" i="14"/>
  <c r="G5" i="14" s="1"/>
  <c r="H42" i="15"/>
  <c r="F6" i="17"/>
  <c r="H32" i="15"/>
  <c r="C21" i="17"/>
  <c r="H30" i="16"/>
  <c r="K12" i="15"/>
  <c r="C27" i="17"/>
  <c r="K9" i="15"/>
  <c r="F10" i="14"/>
  <c r="H40" i="14"/>
  <c r="H26" i="16"/>
  <c r="J10" i="16"/>
  <c r="I6" i="15"/>
  <c r="C32" i="16"/>
  <c r="C30" i="16"/>
  <c r="G12" i="17"/>
  <c r="C40" i="15"/>
  <c r="C30" i="14"/>
  <c r="J4" i="16"/>
  <c r="I6" i="17"/>
  <c r="I7" i="17" s="1"/>
  <c r="G10" i="17"/>
  <c r="H22" i="16"/>
  <c r="H27" i="16"/>
  <c r="C27" i="16"/>
  <c r="H20" i="15"/>
  <c r="I7" i="16"/>
  <c r="C25" i="14"/>
  <c r="C22" i="15"/>
  <c r="I12" i="17"/>
  <c r="H25" i="15"/>
  <c r="K12" i="14"/>
  <c r="C36" i="15"/>
  <c r="F10" i="16"/>
  <c r="H36" i="15"/>
  <c r="I12" i="16"/>
  <c r="F14" i="17"/>
  <c r="H31" i="16"/>
  <c r="G8" i="14"/>
  <c r="H27" i="15"/>
  <c r="C41" i="17"/>
  <c r="H10" i="15"/>
  <c r="C21" i="16"/>
  <c r="C37" i="16"/>
  <c r="H42" i="16"/>
  <c r="C36" i="17"/>
  <c r="I8" i="15"/>
  <c r="I8" i="14"/>
  <c r="H36" i="16"/>
  <c r="F11" i="16"/>
  <c r="H41" i="15"/>
  <c r="G8" i="16"/>
  <c r="H10" i="17"/>
  <c r="H37" i="15"/>
  <c r="F8" i="14"/>
  <c r="H41" i="16"/>
  <c r="H14" i="16"/>
  <c r="H31" i="15"/>
  <c r="H6" i="16"/>
  <c r="C22" i="17"/>
  <c r="J14" i="17"/>
  <c r="J15" i="17" s="1"/>
  <c r="G4" i="16"/>
  <c r="H26" i="14"/>
  <c r="C21" i="15"/>
  <c r="F8" i="16"/>
  <c r="C20" i="14"/>
  <c r="J6" i="16"/>
  <c r="K10" i="17"/>
  <c r="G12" i="16"/>
  <c r="F14" i="14"/>
  <c r="H22" i="15"/>
  <c r="J10" i="17"/>
  <c r="H35" i="17"/>
  <c r="I4" i="14"/>
  <c r="C42" i="16"/>
  <c r="H32" i="14"/>
  <c r="H14" i="17"/>
  <c r="J4" i="15"/>
  <c r="C27" i="14"/>
  <c r="H32" i="16"/>
  <c r="H6" i="15"/>
  <c r="C26" i="16"/>
  <c r="H4" i="16"/>
  <c r="H37" i="17"/>
  <c r="F8" i="15"/>
  <c r="F12" i="14"/>
  <c r="C27" i="15"/>
  <c r="I13" i="17"/>
  <c r="C31" i="14"/>
  <c r="H41" i="14"/>
  <c r="I12" i="14"/>
  <c r="J14" i="15"/>
  <c r="J15" i="15" s="1"/>
  <c r="H20" i="16"/>
  <c r="I14" i="15"/>
  <c r="C22" i="16"/>
  <c r="I14" i="17"/>
  <c r="G15" i="17"/>
  <c r="F6" i="15"/>
  <c r="J10" i="15"/>
  <c r="J11" i="15" s="1"/>
  <c r="H12" i="15"/>
  <c r="H13" i="15" s="1"/>
  <c r="C42" i="15"/>
  <c r="C41" i="15"/>
  <c r="F9" i="16"/>
  <c r="J8" i="16"/>
  <c r="H31" i="14"/>
  <c r="C37" i="15"/>
  <c r="C30" i="15"/>
  <c r="J11" i="16"/>
  <c r="H14" i="15"/>
  <c r="H32" i="17"/>
  <c r="C32" i="15"/>
  <c r="J14" i="16"/>
  <c r="J4" i="17"/>
  <c r="K9" i="14"/>
  <c r="C40" i="17"/>
  <c r="K4" i="15"/>
  <c r="H42" i="14"/>
  <c r="H6" i="14"/>
  <c r="I4" i="16"/>
  <c r="F6" i="14"/>
  <c r="F7" i="14" s="1"/>
  <c r="G8" i="15"/>
  <c r="H21" i="15"/>
  <c r="C26" i="14"/>
  <c r="H10" i="16"/>
  <c r="C35" i="17"/>
  <c r="C35" i="15"/>
  <c r="G14" i="16"/>
  <c r="G9" i="15"/>
  <c r="J14" i="14"/>
  <c r="H27" i="17"/>
  <c r="F15" i="16"/>
  <c r="F6" i="16"/>
  <c r="C20" i="15"/>
  <c r="H41" i="17"/>
  <c r="C25" i="16"/>
  <c r="I14" i="16"/>
  <c r="J8" i="17"/>
  <c r="J4" i="14"/>
  <c r="H40" i="16"/>
  <c r="C31" i="17"/>
  <c r="H42" i="17"/>
  <c r="K4" i="14"/>
  <c r="H21" i="16"/>
  <c r="G14" i="15"/>
  <c r="C30" i="17"/>
  <c r="K10" i="14"/>
  <c r="C22" i="14"/>
  <c r="K8" i="16"/>
  <c r="C35" i="16"/>
  <c r="H20" i="17"/>
  <c r="H20" i="14"/>
  <c r="C20" i="17"/>
  <c r="K6" i="15"/>
  <c r="K7" i="15" s="1"/>
  <c r="I8" i="16"/>
  <c r="H36" i="14"/>
  <c r="C25" i="15"/>
  <c r="H4" i="17"/>
  <c r="H5" i="17" s="1"/>
  <c r="H12" i="14"/>
  <c r="H13" i="14" s="1"/>
  <c r="I14" i="14"/>
  <c r="I12" i="15"/>
  <c r="H4" i="15"/>
  <c r="H5" i="15" s="1"/>
  <c r="G10" i="15"/>
  <c r="I4" i="15"/>
  <c r="C21" i="14"/>
  <c r="H25" i="17"/>
  <c r="F9" i="17"/>
  <c r="G10" i="14"/>
  <c r="H6" i="17"/>
  <c r="H26" i="17"/>
  <c r="G4" i="17"/>
  <c r="J6" i="15"/>
  <c r="H30" i="17"/>
  <c r="J10" i="14"/>
  <c r="H25" i="14"/>
  <c r="C32" i="14"/>
  <c r="G4" i="15"/>
  <c r="C31" i="15"/>
  <c r="F14" i="18" l="1"/>
  <c r="J10" i="18" s="1"/>
  <c r="N18" i="18" s="1"/>
  <c r="F22" i="19"/>
  <c r="J26" i="19" s="1"/>
  <c r="F30" i="18"/>
  <c r="J26" i="18" s="1"/>
  <c r="F14" i="19"/>
  <c r="B36" i="19" s="1"/>
  <c r="F30" i="19"/>
  <c r="B40" i="19" s="1"/>
  <c r="F38" i="19" s="1"/>
  <c r="F22" i="18"/>
  <c r="B40" i="18" s="1"/>
  <c r="F38" i="18" s="1"/>
  <c r="F6" i="19"/>
  <c r="J10" i="19" s="1"/>
  <c r="N18" i="19" s="1"/>
  <c r="F6" i="18"/>
  <c r="B36" i="18" s="1"/>
  <c r="G2" i="8"/>
  <c r="A2" i="8" s="1"/>
  <c r="K9" i="16"/>
  <c r="I5" i="16"/>
  <c r="J5" i="15"/>
  <c r="J15" i="16"/>
  <c r="H5" i="14"/>
  <c r="F11" i="15"/>
  <c r="I9" i="16"/>
  <c r="G9" i="14"/>
  <c r="K5" i="17"/>
  <c r="I5" i="17"/>
  <c r="G13" i="17"/>
  <c r="G13" i="15"/>
  <c r="J7" i="14"/>
  <c r="F13" i="15"/>
  <c r="K7" i="14"/>
  <c r="I13" i="16"/>
  <c r="G11" i="15"/>
  <c r="K13" i="16"/>
  <c r="H7" i="14"/>
  <c r="K5" i="15"/>
  <c r="H7" i="17"/>
  <c r="H13" i="16"/>
  <c r="J11" i="14"/>
  <c r="I15" i="17"/>
  <c r="J9" i="17"/>
  <c r="F9" i="15"/>
  <c r="F7" i="17"/>
  <c r="H11" i="17"/>
  <c r="K13" i="15"/>
  <c r="K11" i="17"/>
  <c r="G9" i="16"/>
  <c r="K5" i="16"/>
  <c r="F7" i="16"/>
  <c r="I9" i="17"/>
  <c r="H11" i="15"/>
  <c r="F11" i="14"/>
  <c r="F7" i="15"/>
  <c r="H11" i="16"/>
  <c r="J5" i="17"/>
  <c r="I15" i="16"/>
  <c r="I7" i="14"/>
  <c r="K9" i="17"/>
  <c r="H7" i="16"/>
  <c r="G9" i="17"/>
  <c r="I15" i="14"/>
  <c r="H15" i="15"/>
  <c r="G5" i="17"/>
  <c r="H15" i="16"/>
  <c r="K13" i="14"/>
  <c r="K7" i="17"/>
  <c r="G15" i="15"/>
  <c r="F13" i="14"/>
  <c r="I5" i="14"/>
  <c r="F15" i="15"/>
  <c r="G5" i="16"/>
  <c r="J7" i="17"/>
  <c r="J9" i="16"/>
  <c r="H15" i="14"/>
  <c r="G15" i="16"/>
  <c r="G11" i="17"/>
  <c r="K11" i="14"/>
  <c r="H5" i="16"/>
  <c r="G15" i="14"/>
  <c r="J11" i="17"/>
  <c r="K5" i="14"/>
  <c r="H15" i="17"/>
  <c r="G5" i="15"/>
  <c r="G13" i="16"/>
  <c r="K13" i="17"/>
  <c r="F15" i="14"/>
  <c r="I13" i="15"/>
  <c r="I7" i="15"/>
  <c r="K7" i="16"/>
  <c r="I9" i="14"/>
  <c r="J15" i="14"/>
  <c r="G11" i="16"/>
  <c r="I13" i="14"/>
  <c r="J9" i="15"/>
  <c r="K11" i="16"/>
  <c r="J7" i="15"/>
  <c r="H13" i="17"/>
  <c r="F9" i="14"/>
  <c r="F11" i="17"/>
  <c r="I5" i="15"/>
  <c r="J5" i="16"/>
  <c r="G11" i="14"/>
  <c r="H7" i="15"/>
  <c r="H11" i="14"/>
  <c r="F13" i="16"/>
  <c r="I15" i="15"/>
  <c r="J7" i="16"/>
  <c r="J5" i="14"/>
  <c r="G13" i="14"/>
  <c r="F13" i="17"/>
  <c r="I9" i="15"/>
  <c r="K11" i="15"/>
  <c r="F15" i="17"/>
  <c r="L4" i="17" l="1"/>
  <c r="M5" i="17"/>
  <c r="M11" i="17"/>
  <c r="L10" i="17"/>
  <c r="M15" i="14"/>
  <c r="L14" i="14"/>
  <c r="M13" i="15"/>
  <c r="L12" i="15"/>
  <c r="M7" i="14"/>
  <c r="L6" i="14"/>
  <c r="M9" i="17"/>
  <c r="L8" i="17"/>
  <c r="M9" i="15"/>
  <c r="L8" i="15"/>
  <c r="L12" i="14"/>
  <c r="M13" i="14"/>
  <c r="L6" i="15"/>
  <c r="M7" i="15"/>
  <c r="L6" i="17"/>
  <c r="M7" i="17"/>
  <c r="M5" i="15"/>
  <c r="L4" i="15"/>
  <c r="L4" i="14"/>
  <c r="M5" i="14"/>
  <c r="L12" i="16"/>
  <c r="M13" i="16"/>
  <c r="L8" i="16"/>
  <c r="M9" i="16"/>
  <c r="M9" i="14"/>
  <c r="L8" i="14"/>
  <c r="M5" i="16"/>
  <c r="L4" i="16"/>
  <c r="M11" i="15"/>
  <c r="L10" i="15"/>
  <c r="L14" i="16"/>
  <c r="M15" i="16"/>
  <c r="L14" i="17"/>
  <c r="M15" i="17"/>
  <c r="M13" i="17"/>
  <c r="L12" i="17"/>
  <c r="M11" i="16"/>
  <c r="L10" i="16"/>
  <c r="L10" i="14"/>
  <c r="M11" i="14"/>
  <c r="L6" i="16"/>
  <c r="M7" i="16"/>
  <c r="L14" i="15"/>
  <c r="M15" i="15"/>
  <c r="G3" i="8"/>
  <c r="A3" i="8" l="1"/>
  <c r="G4" i="8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F2" i="11"/>
  <c r="G2" i="11"/>
  <c r="F3" i="11"/>
  <c r="G3" i="11"/>
  <c r="F4" i="11"/>
  <c r="G4" i="11"/>
  <c r="F5" i="11"/>
  <c r="G5" i="11"/>
  <c r="F6" i="11"/>
  <c r="G6" i="11"/>
  <c r="F7" i="11"/>
  <c r="G7" i="11"/>
  <c r="F8" i="11"/>
  <c r="G8" i="11"/>
  <c r="F9" i="11"/>
  <c r="G9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F16" i="11"/>
  <c r="G16" i="11"/>
  <c r="F17" i="11"/>
  <c r="G17" i="11"/>
  <c r="F18" i="11"/>
  <c r="G18" i="11"/>
  <c r="F19" i="11"/>
  <c r="G19" i="11"/>
  <c r="F20" i="11"/>
  <c r="G20" i="11"/>
  <c r="F21" i="11"/>
  <c r="G21" i="11"/>
  <c r="F22" i="11"/>
  <c r="G22" i="11"/>
  <c r="F23" i="11"/>
  <c r="G23" i="11"/>
  <c r="F24" i="11"/>
  <c r="G24" i="11"/>
  <c r="F25" i="11"/>
  <c r="G25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5" i="11"/>
  <c r="G35" i="11"/>
  <c r="F36" i="11"/>
  <c r="G36" i="11"/>
  <c r="F37" i="11"/>
  <c r="G37" i="11"/>
  <c r="F38" i="11"/>
  <c r="G38" i="11"/>
  <c r="F39" i="11"/>
  <c r="G39" i="11"/>
  <c r="F40" i="11"/>
  <c r="G40" i="11"/>
  <c r="F41" i="11"/>
  <c r="G41" i="11"/>
  <c r="F42" i="11"/>
  <c r="G42" i="11"/>
  <c r="F43" i="11"/>
  <c r="G43" i="11"/>
  <c r="F44" i="11"/>
  <c r="G44" i="11"/>
  <c r="F45" i="11"/>
  <c r="G45" i="11"/>
  <c r="F46" i="11"/>
  <c r="G46" i="11"/>
  <c r="F47" i="11"/>
  <c r="G47" i="11"/>
  <c r="F48" i="11"/>
  <c r="G48" i="11"/>
  <c r="F49" i="11"/>
  <c r="G49" i="11"/>
  <c r="F50" i="11"/>
  <c r="G50" i="11"/>
  <c r="F51" i="11"/>
  <c r="G51" i="11"/>
  <c r="F52" i="11"/>
  <c r="G52" i="11"/>
  <c r="F53" i="11"/>
  <c r="G53" i="11"/>
  <c r="F54" i="11"/>
  <c r="G54" i="11"/>
  <c r="F55" i="11"/>
  <c r="G55" i="11"/>
  <c r="F56" i="11"/>
  <c r="G56" i="11"/>
  <c r="F57" i="11"/>
  <c r="G57" i="11"/>
  <c r="F58" i="11"/>
  <c r="G58" i="11"/>
  <c r="F59" i="11"/>
  <c r="G59" i="11"/>
  <c r="F60" i="11"/>
  <c r="G60" i="11"/>
  <c r="F61" i="11"/>
  <c r="G61" i="11"/>
  <c r="F62" i="11"/>
  <c r="G62" i="11"/>
  <c r="F63" i="11"/>
  <c r="G63" i="11"/>
  <c r="F64" i="11"/>
  <c r="G64" i="11"/>
  <c r="F65" i="11"/>
  <c r="G65" i="11"/>
  <c r="F66" i="11"/>
  <c r="G66" i="11"/>
  <c r="F67" i="11"/>
  <c r="G67" i="11"/>
  <c r="F68" i="11"/>
  <c r="G68" i="11"/>
  <c r="F69" i="11"/>
  <c r="G69" i="11"/>
  <c r="F70" i="11"/>
  <c r="G70" i="11"/>
  <c r="F71" i="11"/>
  <c r="G71" i="11"/>
  <c r="F72" i="11"/>
  <c r="G72" i="11"/>
  <c r="F73" i="11"/>
  <c r="G73" i="11"/>
  <c r="F74" i="11"/>
  <c r="G74" i="11"/>
  <c r="F75" i="11"/>
  <c r="G75" i="11"/>
  <c r="F76" i="11"/>
  <c r="G76" i="11"/>
  <c r="F77" i="11"/>
  <c r="G77" i="11"/>
  <c r="F78" i="11"/>
  <c r="G78" i="11"/>
  <c r="F79" i="11"/>
  <c r="G79" i="11"/>
  <c r="F80" i="11"/>
  <c r="G80" i="11"/>
  <c r="F81" i="11"/>
  <c r="G81" i="11"/>
  <c r="F82" i="11"/>
  <c r="G82" i="11"/>
  <c r="F83" i="11"/>
  <c r="G83" i="11"/>
  <c r="F84" i="11"/>
  <c r="G84" i="11"/>
  <c r="F85" i="11"/>
  <c r="G85" i="11"/>
  <c r="F86" i="11"/>
  <c r="G86" i="11"/>
  <c r="F87" i="11"/>
  <c r="G87" i="11"/>
  <c r="F88" i="11"/>
  <c r="G88" i="11"/>
  <c r="F89" i="11"/>
  <c r="G89" i="11"/>
  <c r="F90" i="11"/>
  <c r="G90" i="11"/>
  <c r="F91" i="11"/>
  <c r="G91" i="11"/>
  <c r="F92" i="11"/>
  <c r="G92" i="11"/>
  <c r="F93" i="11"/>
  <c r="G93" i="11"/>
  <c r="F94" i="11"/>
  <c r="G94" i="11"/>
  <c r="F95" i="11"/>
  <c r="G95" i="11"/>
  <c r="F96" i="11"/>
  <c r="G96" i="11"/>
  <c r="F97" i="11"/>
  <c r="G97" i="11"/>
  <c r="F98" i="11"/>
  <c r="G98" i="11"/>
  <c r="F99" i="11"/>
  <c r="G99" i="11"/>
  <c r="F100" i="11"/>
  <c r="G100" i="11"/>
  <c r="F101" i="11"/>
  <c r="G101" i="11"/>
  <c r="F102" i="11"/>
  <c r="G102" i="11"/>
  <c r="F103" i="11"/>
  <c r="G103" i="11"/>
  <c r="F104" i="11"/>
  <c r="G104" i="11"/>
  <c r="F105" i="11"/>
  <c r="G105" i="11"/>
  <c r="F106" i="11"/>
  <c r="G106" i="11"/>
  <c r="F107" i="11"/>
  <c r="G107" i="11"/>
  <c r="F108" i="11"/>
  <c r="G108" i="11"/>
  <c r="F109" i="11"/>
  <c r="G109" i="11"/>
  <c r="F110" i="11"/>
  <c r="G110" i="11"/>
  <c r="F111" i="11"/>
  <c r="G111" i="11"/>
  <c r="F112" i="11"/>
  <c r="G112" i="11"/>
  <c r="F113" i="11"/>
  <c r="G113" i="11"/>
  <c r="F114" i="11"/>
  <c r="G114" i="11"/>
  <c r="F115" i="11"/>
  <c r="G115" i="11"/>
  <c r="F116" i="11"/>
  <c r="G116" i="11"/>
  <c r="F117" i="11"/>
  <c r="G117" i="11"/>
  <c r="F118" i="11"/>
  <c r="G118" i="11"/>
  <c r="F119" i="11"/>
  <c r="G119" i="11"/>
  <c r="F120" i="11"/>
  <c r="G120" i="11"/>
  <c r="F121" i="11"/>
  <c r="G121" i="11"/>
  <c r="F122" i="11"/>
  <c r="G122" i="11"/>
  <c r="F123" i="11"/>
  <c r="G123" i="11"/>
  <c r="F124" i="11"/>
  <c r="G124" i="11"/>
  <c r="F125" i="11"/>
  <c r="G125" i="11"/>
  <c r="F126" i="11"/>
  <c r="G126" i="11"/>
  <c r="F127" i="11"/>
  <c r="G127" i="11"/>
  <c r="F128" i="11"/>
  <c r="G128" i="11"/>
  <c r="F129" i="11"/>
  <c r="G129" i="11"/>
  <c r="F130" i="11"/>
  <c r="G130" i="11"/>
  <c r="F131" i="11"/>
  <c r="G131" i="11"/>
  <c r="F132" i="11"/>
  <c r="G132" i="11"/>
  <c r="F133" i="11"/>
  <c r="G133" i="11"/>
  <c r="F134" i="11"/>
  <c r="G134" i="11"/>
  <c r="F135" i="11"/>
  <c r="G135" i="11"/>
  <c r="F136" i="11"/>
  <c r="G136" i="11"/>
  <c r="F137" i="11"/>
  <c r="G137" i="11"/>
  <c r="F138" i="11"/>
  <c r="G138" i="11"/>
  <c r="F139" i="11"/>
  <c r="G139" i="11"/>
  <c r="F140" i="11"/>
  <c r="G140" i="11"/>
  <c r="F141" i="11"/>
  <c r="G141" i="11"/>
  <c r="F142" i="11"/>
  <c r="G142" i="11"/>
  <c r="F143" i="11"/>
  <c r="G143" i="11"/>
  <c r="F144" i="11"/>
  <c r="G144" i="11"/>
  <c r="F145" i="11"/>
  <c r="G145" i="11"/>
  <c r="F146" i="11"/>
  <c r="G146" i="11"/>
  <c r="F147" i="11"/>
  <c r="G147" i="11"/>
  <c r="F148" i="11"/>
  <c r="G148" i="11"/>
  <c r="F149" i="11"/>
  <c r="G149" i="11"/>
  <c r="F150" i="11"/>
  <c r="G150" i="11"/>
  <c r="F151" i="11"/>
  <c r="G151" i="11"/>
  <c r="F152" i="11"/>
  <c r="G152" i="11"/>
  <c r="F153" i="11"/>
  <c r="G153" i="11"/>
  <c r="F154" i="11"/>
  <c r="G154" i="11"/>
  <c r="F155" i="11"/>
  <c r="G155" i="11"/>
  <c r="F156" i="11"/>
  <c r="G156" i="11"/>
  <c r="F157" i="11"/>
  <c r="G157" i="11"/>
  <c r="F158" i="11"/>
  <c r="G158" i="11"/>
  <c r="F159" i="11"/>
  <c r="G159" i="11"/>
  <c r="F160" i="11"/>
  <c r="G160" i="11"/>
  <c r="F161" i="11"/>
  <c r="G161" i="11"/>
  <c r="F162" i="11"/>
  <c r="G162" i="11"/>
  <c r="F163" i="11"/>
  <c r="G163" i="11"/>
  <c r="F164" i="11"/>
  <c r="G164" i="11"/>
  <c r="F165" i="11"/>
  <c r="G165" i="11"/>
  <c r="F166" i="11"/>
  <c r="G166" i="11"/>
  <c r="F167" i="11"/>
  <c r="G167" i="11"/>
  <c r="F168" i="11"/>
  <c r="G168" i="11"/>
  <c r="F169" i="11"/>
  <c r="G169" i="11"/>
  <c r="F170" i="11"/>
  <c r="G170" i="11"/>
  <c r="F171" i="11"/>
  <c r="G171" i="11"/>
  <c r="F172" i="11"/>
  <c r="G172" i="11"/>
  <c r="F173" i="11"/>
  <c r="G173" i="11"/>
  <c r="F174" i="11"/>
  <c r="G174" i="11"/>
  <c r="F175" i="11"/>
  <c r="G175" i="11"/>
  <c r="F176" i="11"/>
  <c r="G176" i="11"/>
  <c r="F177" i="11"/>
  <c r="G177" i="11"/>
  <c r="F178" i="11"/>
  <c r="G178" i="11"/>
  <c r="F179" i="11"/>
  <c r="G179" i="11"/>
  <c r="F180" i="11"/>
  <c r="G180" i="11"/>
  <c r="F181" i="11"/>
  <c r="G181" i="11"/>
  <c r="F182" i="11"/>
  <c r="G182" i="11"/>
  <c r="F183" i="11"/>
  <c r="G183" i="11"/>
  <c r="F184" i="11"/>
  <c r="G184" i="11"/>
  <c r="F185" i="11"/>
  <c r="G185" i="11"/>
  <c r="F186" i="11"/>
  <c r="G186" i="11"/>
  <c r="F187" i="11"/>
  <c r="G187" i="11"/>
  <c r="F188" i="11"/>
  <c r="G188" i="11"/>
  <c r="F189" i="11"/>
  <c r="G189" i="11"/>
  <c r="F190" i="11"/>
  <c r="G190" i="11"/>
  <c r="F191" i="11"/>
  <c r="G191" i="11"/>
  <c r="F192" i="11"/>
  <c r="G192" i="11"/>
  <c r="F193" i="11"/>
  <c r="G193" i="11"/>
  <c r="F194" i="11"/>
  <c r="G194" i="11"/>
  <c r="F195" i="11"/>
  <c r="G195" i="11"/>
  <c r="F196" i="11"/>
  <c r="G196" i="11"/>
  <c r="F197" i="11"/>
  <c r="G197" i="11"/>
  <c r="F198" i="11"/>
  <c r="G198" i="11"/>
  <c r="F199" i="11"/>
  <c r="G199" i="11"/>
  <c r="F200" i="11"/>
  <c r="G200" i="11"/>
  <c r="F201" i="11"/>
  <c r="G201" i="11"/>
  <c r="F202" i="11"/>
  <c r="G202" i="11"/>
  <c r="F203" i="11"/>
  <c r="G203" i="11"/>
  <c r="F204" i="11"/>
  <c r="G204" i="11"/>
  <c r="F205" i="11"/>
  <c r="G205" i="11"/>
  <c r="F206" i="11"/>
  <c r="G206" i="11"/>
  <c r="F207" i="11"/>
  <c r="G207" i="11"/>
  <c r="F208" i="11"/>
  <c r="G208" i="11"/>
  <c r="F209" i="11"/>
  <c r="G209" i="11"/>
  <c r="F210" i="11"/>
  <c r="G210" i="11"/>
  <c r="F211" i="11"/>
  <c r="G211" i="11"/>
  <c r="F212" i="11"/>
  <c r="G212" i="11"/>
  <c r="F213" i="11"/>
  <c r="G213" i="11"/>
  <c r="F214" i="11"/>
  <c r="G214" i="11"/>
  <c r="F215" i="11"/>
  <c r="G215" i="11"/>
  <c r="F216" i="11"/>
  <c r="G216" i="11"/>
  <c r="F217" i="11"/>
  <c r="G217" i="11"/>
  <c r="F218" i="11"/>
  <c r="G218" i="11"/>
  <c r="F219" i="11"/>
  <c r="G219" i="11"/>
  <c r="F220" i="11"/>
  <c r="G220" i="11"/>
  <c r="F221" i="11"/>
  <c r="G221" i="11"/>
  <c r="F222" i="11"/>
  <c r="G222" i="11"/>
  <c r="F223" i="11"/>
  <c r="G223" i="11"/>
  <c r="F224" i="11"/>
  <c r="G224" i="11"/>
  <c r="F225" i="11"/>
  <c r="G225" i="11"/>
  <c r="F226" i="11"/>
  <c r="G226" i="11"/>
  <c r="F227" i="11"/>
  <c r="G227" i="11"/>
  <c r="F228" i="11"/>
  <c r="G228" i="11"/>
  <c r="F229" i="11"/>
  <c r="G229" i="11"/>
  <c r="F230" i="11"/>
  <c r="G230" i="11"/>
  <c r="F231" i="11"/>
  <c r="G231" i="11"/>
  <c r="F232" i="11"/>
  <c r="G232" i="11"/>
  <c r="F233" i="11"/>
  <c r="G233" i="11"/>
  <c r="F234" i="11"/>
  <c r="G234" i="11"/>
  <c r="F235" i="11"/>
  <c r="G235" i="11"/>
  <c r="F236" i="11"/>
  <c r="G236" i="11"/>
  <c r="F237" i="11"/>
  <c r="G237" i="11"/>
  <c r="F238" i="11"/>
  <c r="G238" i="11"/>
  <c r="F239" i="11"/>
  <c r="G239" i="11"/>
  <c r="F240" i="11"/>
  <c r="G240" i="11"/>
  <c r="F241" i="11"/>
  <c r="G241" i="11"/>
  <c r="F242" i="11"/>
  <c r="G242" i="11"/>
  <c r="F243" i="11"/>
  <c r="G243" i="11"/>
  <c r="F244" i="11"/>
  <c r="G244" i="11"/>
  <c r="F245" i="11"/>
  <c r="G245" i="11"/>
  <c r="F246" i="11"/>
  <c r="G246" i="11"/>
  <c r="F247" i="11"/>
  <c r="G247" i="11"/>
  <c r="F248" i="11"/>
  <c r="G248" i="11"/>
  <c r="F249" i="11"/>
  <c r="G249" i="11"/>
  <c r="F250" i="11"/>
  <c r="G250" i="11"/>
  <c r="F251" i="11"/>
  <c r="G251" i="11"/>
  <c r="F252" i="11"/>
  <c r="G252" i="11"/>
  <c r="F253" i="11"/>
  <c r="G253" i="11"/>
  <c r="F254" i="11"/>
  <c r="G254" i="11"/>
  <c r="F255" i="11"/>
  <c r="G255" i="11"/>
  <c r="F256" i="11"/>
  <c r="G256" i="11"/>
  <c r="F257" i="11"/>
  <c r="G257" i="11"/>
  <c r="F258" i="11"/>
  <c r="G258" i="11"/>
  <c r="F259" i="11"/>
  <c r="G259" i="11"/>
  <c r="F260" i="11"/>
  <c r="G260" i="11"/>
  <c r="F261" i="11"/>
  <c r="G261" i="11"/>
  <c r="F262" i="11"/>
  <c r="G262" i="11"/>
  <c r="F263" i="11"/>
  <c r="G263" i="11"/>
  <c r="F264" i="11"/>
  <c r="G264" i="11"/>
  <c r="F265" i="11"/>
  <c r="G265" i="11"/>
  <c r="F266" i="11"/>
  <c r="G266" i="11"/>
  <c r="F267" i="11"/>
  <c r="G267" i="11"/>
  <c r="F268" i="11"/>
  <c r="G268" i="11"/>
  <c r="F269" i="11"/>
  <c r="G269" i="11"/>
  <c r="F270" i="11"/>
  <c r="G270" i="11"/>
  <c r="F271" i="11"/>
  <c r="G271" i="11"/>
  <c r="F272" i="11"/>
  <c r="G272" i="11"/>
  <c r="F273" i="11"/>
  <c r="G273" i="11"/>
  <c r="F274" i="11"/>
  <c r="G274" i="11"/>
  <c r="F275" i="11"/>
  <c r="G275" i="11"/>
  <c r="F276" i="11"/>
  <c r="G276" i="11"/>
  <c r="F277" i="11"/>
  <c r="G277" i="11"/>
  <c r="F278" i="11"/>
  <c r="G278" i="11"/>
  <c r="F279" i="11"/>
  <c r="G279" i="11"/>
  <c r="F280" i="11"/>
  <c r="G280" i="11"/>
  <c r="F281" i="11"/>
  <c r="G281" i="11"/>
  <c r="F282" i="11"/>
  <c r="G282" i="11"/>
  <c r="F283" i="11"/>
  <c r="G283" i="11"/>
  <c r="F284" i="11"/>
  <c r="G284" i="11"/>
  <c r="F285" i="11"/>
  <c r="G285" i="11"/>
  <c r="F286" i="11"/>
  <c r="G286" i="11"/>
  <c r="F287" i="11"/>
  <c r="G287" i="11"/>
  <c r="F288" i="11"/>
  <c r="G288" i="11"/>
  <c r="F289" i="11"/>
  <c r="G289" i="11"/>
  <c r="F290" i="11"/>
  <c r="G290" i="11"/>
  <c r="F291" i="11"/>
  <c r="G291" i="11"/>
  <c r="F292" i="11"/>
  <c r="G292" i="11"/>
  <c r="F293" i="11"/>
  <c r="G293" i="11"/>
  <c r="F294" i="11"/>
  <c r="G294" i="11"/>
  <c r="F295" i="11"/>
  <c r="G295" i="11"/>
  <c r="F296" i="11"/>
  <c r="G296" i="11"/>
  <c r="F297" i="11"/>
  <c r="G297" i="11"/>
  <c r="F298" i="11"/>
  <c r="G298" i="11"/>
  <c r="F299" i="11"/>
  <c r="G299" i="11"/>
  <c r="F300" i="11"/>
  <c r="G300" i="11"/>
  <c r="F301" i="11"/>
  <c r="G301" i="11"/>
  <c r="F302" i="11"/>
  <c r="G302" i="11"/>
  <c r="F303" i="11"/>
  <c r="G303" i="11"/>
  <c r="F304" i="11"/>
  <c r="G304" i="11"/>
  <c r="F305" i="11"/>
  <c r="G305" i="11"/>
  <c r="F306" i="11"/>
  <c r="G306" i="11"/>
  <c r="F307" i="11"/>
  <c r="G307" i="11"/>
  <c r="F308" i="11"/>
  <c r="G308" i="11"/>
  <c r="F309" i="11"/>
  <c r="G309" i="11"/>
  <c r="F310" i="11"/>
  <c r="G310" i="11"/>
  <c r="F311" i="11"/>
  <c r="G311" i="11"/>
  <c r="F312" i="11"/>
  <c r="G312" i="11"/>
  <c r="F313" i="11"/>
  <c r="G313" i="11"/>
  <c r="F314" i="11"/>
  <c r="G314" i="11"/>
  <c r="F315" i="11"/>
  <c r="G315" i="11"/>
  <c r="F316" i="11"/>
  <c r="G316" i="11"/>
  <c r="F317" i="11"/>
  <c r="G317" i="11"/>
  <c r="F318" i="11"/>
  <c r="G318" i="11"/>
  <c r="F319" i="11"/>
  <c r="G319" i="11"/>
  <c r="F320" i="11"/>
  <c r="G320" i="11"/>
  <c r="F321" i="11"/>
  <c r="G321" i="11"/>
  <c r="F322" i="11"/>
  <c r="G322" i="11"/>
  <c r="F323" i="11"/>
  <c r="G323" i="11"/>
  <c r="F324" i="11"/>
  <c r="G324" i="11"/>
  <c r="F325" i="11"/>
  <c r="G325" i="11"/>
  <c r="F326" i="11"/>
  <c r="G326" i="11"/>
  <c r="F327" i="11"/>
  <c r="G327" i="11"/>
  <c r="F328" i="11"/>
  <c r="G328" i="11"/>
  <c r="F329" i="11"/>
  <c r="G329" i="11"/>
  <c r="F330" i="11"/>
  <c r="G330" i="11"/>
  <c r="F331" i="11"/>
  <c r="G331" i="11"/>
  <c r="F332" i="11"/>
  <c r="G332" i="11"/>
  <c r="F333" i="11"/>
  <c r="G333" i="11"/>
  <c r="F334" i="11"/>
  <c r="G334" i="11"/>
  <c r="F335" i="11"/>
  <c r="G335" i="11"/>
  <c r="F336" i="11"/>
  <c r="G336" i="11"/>
  <c r="F337" i="11"/>
  <c r="G337" i="11"/>
  <c r="F338" i="11"/>
  <c r="G338" i="11"/>
  <c r="F339" i="11"/>
  <c r="G339" i="11"/>
  <c r="F340" i="11"/>
  <c r="G340" i="11"/>
  <c r="F341" i="11"/>
  <c r="G341" i="11"/>
  <c r="F342" i="11"/>
  <c r="G342" i="11"/>
  <c r="F343" i="11"/>
  <c r="G343" i="11"/>
  <c r="F344" i="11"/>
  <c r="G344" i="11"/>
  <c r="F345" i="11"/>
  <c r="G345" i="11"/>
  <c r="F346" i="11"/>
  <c r="G346" i="11"/>
  <c r="F347" i="11"/>
  <c r="G347" i="11"/>
  <c r="F348" i="11"/>
  <c r="G348" i="11"/>
  <c r="F349" i="11"/>
  <c r="G349" i="11"/>
  <c r="F350" i="11"/>
  <c r="G350" i="11"/>
  <c r="F351" i="11"/>
  <c r="G351" i="11"/>
  <c r="F352" i="11"/>
  <c r="G352" i="11"/>
  <c r="F353" i="11"/>
  <c r="G353" i="11"/>
  <c r="F354" i="11"/>
  <c r="G354" i="11"/>
  <c r="F355" i="11"/>
  <c r="G355" i="11"/>
  <c r="F356" i="11"/>
  <c r="G356" i="11"/>
  <c r="F357" i="11"/>
  <c r="G357" i="11"/>
  <c r="F358" i="11"/>
  <c r="G358" i="11"/>
  <c r="F359" i="11"/>
  <c r="G359" i="11"/>
  <c r="F360" i="11"/>
  <c r="G360" i="11"/>
  <c r="F361" i="11"/>
  <c r="G361" i="11"/>
  <c r="F362" i="11"/>
  <c r="G362" i="11"/>
  <c r="F363" i="11"/>
  <c r="G363" i="11"/>
  <c r="F364" i="11"/>
  <c r="G364" i="11"/>
  <c r="F365" i="11"/>
  <c r="G365" i="11"/>
  <c r="F366" i="11"/>
  <c r="G366" i="11"/>
  <c r="F367" i="11"/>
  <c r="G367" i="11"/>
  <c r="F368" i="11"/>
  <c r="G368" i="11"/>
  <c r="F369" i="11"/>
  <c r="G369" i="11"/>
  <c r="F370" i="11"/>
  <c r="G370" i="11"/>
  <c r="F371" i="11"/>
  <c r="G371" i="11"/>
  <c r="F372" i="11"/>
  <c r="G372" i="11"/>
  <c r="F373" i="11"/>
  <c r="G373" i="11"/>
  <c r="F374" i="11"/>
  <c r="G374" i="11"/>
  <c r="F375" i="11"/>
  <c r="G375" i="11"/>
  <c r="F376" i="11"/>
  <c r="G376" i="11"/>
  <c r="F377" i="11"/>
  <c r="G377" i="11"/>
  <c r="F378" i="11"/>
  <c r="G378" i="11"/>
  <c r="F379" i="11"/>
  <c r="G379" i="11"/>
  <c r="F380" i="11"/>
  <c r="G380" i="11"/>
  <c r="F381" i="11"/>
  <c r="G381" i="11"/>
  <c r="F382" i="11"/>
  <c r="G382" i="11"/>
  <c r="F383" i="11"/>
  <c r="G383" i="11"/>
  <c r="F384" i="11"/>
  <c r="G384" i="11"/>
  <c r="F385" i="11"/>
  <c r="G385" i="11"/>
  <c r="F386" i="11"/>
  <c r="G386" i="11"/>
  <c r="F387" i="11"/>
  <c r="G387" i="11"/>
  <c r="F388" i="11"/>
  <c r="G388" i="11"/>
  <c r="F389" i="11"/>
  <c r="G389" i="11"/>
  <c r="F390" i="11"/>
  <c r="G390" i="11"/>
  <c r="F391" i="11"/>
  <c r="G391" i="11"/>
  <c r="F392" i="11"/>
  <c r="G392" i="11"/>
  <c r="F393" i="11"/>
  <c r="G393" i="11"/>
  <c r="F394" i="11"/>
  <c r="G394" i="11"/>
  <c r="F395" i="11"/>
  <c r="G395" i="11"/>
  <c r="F396" i="11"/>
  <c r="G396" i="11"/>
  <c r="F397" i="11"/>
  <c r="G397" i="11"/>
  <c r="F398" i="11"/>
  <c r="G398" i="11"/>
  <c r="F399" i="11"/>
  <c r="G399" i="11"/>
  <c r="F400" i="11"/>
  <c r="G400" i="11"/>
  <c r="F401" i="11"/>
  <c r="G401" i="11"/>
  <c r="F402" i="11"/>
  <c r="G402" i="11"/>
  <c r="F403" i="11"/>
  <c r="G403" i="11"/>
  <c r="F404" i="11"/>
  <c r="G404" i="11"/>
  <c r="F405" i="11"/>
  <c r="G405" i="11"/>
  <c r="F406" i="11"/>
  <c r="G406" i="11"/>
  <c r="F407" i="11"/>
  <c r="G407" i="11"/>
  <c r="F408" i="11"/>
  <c r="G408" i="11"/>
  <c r="F409" i="11"/>
  <c r="G409" i="11"/>
  <c r="F410" i="11"/>
  <c r="G410" i="11"/>
  <c r="F411" i="11"/>
  <c r="G411" i="11"/>
  <c r="F412" i="11"/>
  <c r="G412" i="11"/>
  <c r="F413" i="11"/>
  <c r="G413" i="11"/>
  <c r="F414" i="11"/>
  <c r="G414" i="11"/>
  <c r="F415" i="11"/>
  <c r="G415" i="11"/>
  <c r="F416" i="11"/>
  <c r="G416" i="11"/>
  <c r="F417" i="11"/>
  <c r="G417" i="11"/>
  <c r="F418" i="11"/>
  <c r="G418" i="11"/>
  <c r="F419" i="11"/>
  <c r="G419" i="11"/>
  <c r="F420" i="11"/>
  <c r="G420" i="11"/>
  <c r="F421" i="11"/>
  <c r="G421" i="11"/>
  <c r="F422" i="11"/>
  <c r="G422" i="11"/>
  <c r="F423" i="11"/>
  <c r="G423" i="11"/>
  <c r="F424" i="11"/>
  <c r="G424" i="11"/>
  <c r="F425" i="11"/>
  <c r="G425" i="11"/>
  <c r="F426" i="11"/>
  <c r="G426" i="11"/>
  <c r="F427" i="11"/>
  <c r="G427" i="11"/>
  <c r="F428" i="11"/>
  <c r="G428" i="11"/>
  <c r="F429" i="11"/>
  <c r="G429" i="11"/>
  <c r="F430" i="11"/>
  <c r="G430" i="11"/>
  <c r="F431" i="11"/>
  <c r="G431" i="11"/>
  <c r="F432" i="11"/>
  <c r="G432" i="11"/>
  <c r="F433" i="11"/>
  <c r="G433" i="11"/>
  <c r="F434" i="11"/>
  <c r="G434" i="11"/>
  <c r="F435" i="11"/>
  <c r="G435" i="11"/>
  <c r="F436" i="11"/>
  <c r="G436" i="11"/>
  <c r="F437" i="11"/>
  <c r="G437" i="11"/>
  <c r="F438" i="11"/>
  <c r="G438" i="11"/>
  <c r="F439" i="11"/>
  <c r="G439" i="11"/>
  <c r="F440" i="11"/>
  <c r="G440" i="11"/>
  <c r="F441" i="11"/>
  <c r="G441" i="11"/>
  <c r="F442" i="11"/>
  <c r="G442" i="11"/>
  <c r="F443" i="11"/>
  <c r="G443" i="11"/>
  <c r="F444" i="11"/>
  <c r="G444" i="11"/>
  <c r="F445" i="11"/>
  <c r="G445" i="11"/>
  <c r="F446" i="11"/>
  <c r="G446" i="11"/>
  <c r="F447" i="11"/>
  <c r="G447" i="11"/>
  <c r="F448" i="11"/>
  <c r="G448" i="11"/>
  <c r="F449" i="11"/>
  <c r="G449" i="11"/>
  <c r="F450" i="11"/>
  <c r="G450" i="11"/>
  <c r="F451" i="11"/>
  <c r="G451" i="11"/>
  <c r="F452" i="11"/>
  <c r="G452" i="11"/>
  <c r="F453" i="11"/>
  <c r="G453" i="11"/>
  <c r="F454" i="11"/>
  <c r="G454" i="11"/>
  <c r="F455" i="11"/>
  <c r="G455" i="11"/>
  <c r="F456" i="11"/>
  <c r="G456" i="11"/>
  <c r="F457" i="11"/>
  <c r="G457" i="11"/>
  <c r="F458" i="11"/>
  <c r="G458" i="11"/>
  <c r="F459" i="11"/>
  <c r="G459" i="11"/>
  <c r="F460" i="11"/>
  <c r="G460" i="11"/>
  <c r="F461" i="11"/>
  <c r="G461" i="11"/>
  <c r="F462" i="11"/>
  <c r="G462" i="11"/>
  <c r="F463" i="11"/>
  <c r="G463" i="11"/>
  <c r="F464" i="11"/>
  <c r="G464" i="11"/>
  <c r="F465" i="11"/>
  <c r="G465" i="11"/>
  <c r="F466" i="11"/>
  <c r="G466" i="11"/>
  <c r="F467" i="11"/>
  <c r="G467" i="11"/>
  <c r="F468" i="11"/>
  <c r="G468" i="11"/>
  <c r="F469" i="11"/>
  <c r="G469" i="11"/>
  <c r="F470" i="11"/>
  <c r="G470" i="11"/>
  <c r="F471" i="11"/>
  <c r="G471" i="11"/>
  <c r="F472" i="11"/>
  <c r="G472" i="11"/>
  <c r="F473" i="11"/>
  <c r="G473" i="11"/>
  <c r="F474" i="11"/>
  <c r="G474" i="11"/>
  <c r="F475" i="11"/>
  <c r="G475" i="11"/>
  <c r="F476" i="11"/>
  <c r="G476" i="11"/>
  <c r="F477" i="11"/>
  <c r="G477" i="11"/>
  <c r="F478" i="11"/>
  <c r="G478" i="11"/>
  <c r="F479" i="11"/>
  <c r="G479" i="11"/>
  <c r="F480" i="11"/>
  <c r="G480" i="11"/>
  <c r="F481" i="11"/>
  <c r="G481" i="11"/>
  <c r="F482" i="11"/>
  <c r="G482" i="11"/>
  <c r="F483" i="11"/>
  <c r="G483" i="11"/>
  <c r="F484" i="11"/>
  <c r="G484" i="11"/>
  <c r="F485" i="11"/>
  <c r="G485" i="11"/>
  <c r="F486" i="11"/>
  <c r="G486" i="11"/>
  <c r="F487" i="11"/>
  <c r="G487" i="11"/>
  <c r="F488" i="11"/>
  <c r="G488" i="11"/>
  <c r="F489" i="11"/>
  <c r="G489" i="11"/>
  <c r="F490" i="11"/>
  <c r="G490" i="11"/>
  <c r="F491" i="11"/>
  <c r="G491" i="11"/>
  <c r="F492" i="11"/>
  <c r="G492" i="11"/>
  <c r="F493" i="11"/>
  <c r="G493" i="11"/>
  <c r="F494" i="11"/>
  <c r="G494" i="11"/>
  <c r="F495" i="11"/>
  <c r="G495" i="11"/>
  <c r="F496" i="11"/>
  <c r="G496" i="11"/>
  <c r="F497" i="11"/>
  <c r="G497" i="11"/>
  <c r="F498" i="11"/>
  <c r="G498" i="11"/>
  <c r="F499" i="11"/>
  <c r="G499" i="11"/>
  <c r="F500" i="11"/>
  <c r="G500" i="11"/>
  <c r="F501" i="11"/>
  <c r="G501" i="11"/>
  <c r="F502" i="11"/>
  <c r="G502" i="11"/>
  <c r="F503" i="11"/>
  <c r="G503" i="11"/>
  <c r="F504" i="11"/>
  <c r="G504" i="11"/>
  <c r="F505" i="11"/>
  <c r="G505" i="11"/>
  <c r="F506" i="11"/>
  <c r="G506" i="11"/>
  <c r="F507" i="11"/>
  <c r="G507" i="11"/>
  <c r="F508" i="11"/>
  <c r="G508" i="11"/>
  <c r="F509" i="11"/>
  <c r="G509" i="11"/>
  <c r="F510" i="11"/>
  <c r="G510" i="11"/>
  <c r="F511" i="11"/>
  <c r="G511" i="11"/>
  <c r="F512" i="11"/>
  <c r="G512" i="11"/>
  <c r="F513" i="11"/>
  <c r="G513" i="11"/>
  <c r="F514" i="11"/>
  <c r="G514" i="11"/>
  <c r="F515" i="11"/>
  <c r="G515" i="11"/>
  <c r="F516" i="11"/>
  <c r="G516" i="11"/>
  <c r="F517" i="11"/>
  <c r="G517" i="11"/>
  <c r="F518" i="11"/>
  <c r="G518" i="11"/>
  <c r="F519" i="11"/>
  <c r="G519" i="11"/>
  <c r="F520" i="11"/>
  <c r="G520" i="11"/>
  <c r="F521" i="11"/>
  <c r="G521" i="11"/>
  <c r="F522" i="11"/>
  <c r="G522" i="11"/>
  <c r="F523" i="11"/>
  <c r="G523" i="11"/>
  <c r="F524" i="11"/>
  <c r="G524" i="11"/>
  <c r="F525" i="11"/>
  <c r="G525" i="11"/>
  <c r="F526" i="11"/>
  <c r="G526" i="11"/>
  <c r="F527" i="11"/>
  <c r="G527" i="11"/>
  <c r="F528" i="11"/>
  <c r="G528" i="11"/>
  <c r="F529" i="11"/>
  <c r="G529" i="11"/>
  <c r="F530" i="11"/>
  <c r="G530" i="11"/>
  <c r="F531" i="11"/>
  <c r="G531" i="11"/>
  <c r="F532" i="11"/>
  <c r="G532" i="11"/>
  <c r="F533" i="11"/>
  <c r="G533" i="11"/>
  <c r="F534" i="11"/>
  <c r="G534" i="11"/>
  <c r="F535" i="11"/>
  <c r="G535" i="11"/>
  <c r="F536" i="11"/>
  <c r="G536" i="11"/>
  <c r="F537" i="11"/>
  <c r="G537" i="11"/>
  <c r="F538" i="11"/>
  <c r="G538" i="11"/>
  <c r="F539" i="11"/>
  <c r="G539" i="11"/>
  <c r="F540" i="11"/>
  <c r="G540" i="11"/>
  <c r="F541" i="11"/>
  <c r="G541" i="11"/>
  <c r="F542" i="11"/>
  <c r="G542" i="11"/>
  <c r="F543" i="11"/>
  <c r="G543" i="11"/>
  <c r="F544" i="11"/>
  <c r="G544" i="11"/>
  <c r="F545" i="11"/>
  <c r="G545" i="11"/>
  <c r="F546" i="11"/>
  <c r="G546" i="11"/>
  <c r="F547" i="11"/>
  <c r="G547" i="11"/>
  <c r="F548" i="11"/>
  <c r="G548" i="11"/>
  <c r="F549" i="11"/>
  <c r="G549" i="11"/>
  <c r="F550" i="11"/>
  <c r="G550" i="11"/>
  <c r="F551" i="11"/>
  <c r="G551" i="11"/>
  <c r="F552" i="11"/>
  <c r="G552" i="11"/>
  <c r="F553" i="11"/>
  <c r="G553" i="11"/>
  <c r="F554" i="11"/>
  <c r="G554" i="11"/>
  <c r="F555" i="11"/>
  <c r="G555" i="11"/>
  <c r="F556" i="11"/>
  <c r="G556" i="11"/>
  <c r="F557" i="11"/>
  <c r="G557" i="11"/>
  <c r="F558" i="11"/>
  <c r="G558" i="11"/>
  <c r="F559" i="11"/>
  <c r="G559" i="11"/>
  <c r="F560" i="11"/>
  <c r="G560" i="11"/>
  <c r="F561" i="11"/>
  <c r="G561" i="11"/>
  <c r="F562" i="11"/>
  <c r="G562" i="11"/>
  <c r="F563" i="11"/>
  <c r="G563" i="11"/>
  <c r="F564" i="11"/>
  <c r="G564" i="11"/>
  <c r="F565" i="11"/>
  <c r="G565" i="11"/>
  <c r="F566" i="11"/>
  <c r="G566" i="11"/>
  <c r="F567" i="11"/>
  <c r="G567" i="11"/>
  <c r="F568" i="11"/>
  <c r="G568" i="11"/>
  <c r="F569" i="11"/>
  <c r="G569" i="11"/>
  <c r="F570" i="11"/>
  <c r="G570" i="11"/>
  <c r="F571" i="11"/>
  <c r="G571" i="11"/>
  <c r="F572" i="11"/>
  <c r="G572" i="11"/>
  <c r="F573" i="11"/>
  <c r="G573" i="11"/>
  <c r="F574" i="11"/>
  <c r="G574" i="11"/>
  <c r="F575" i="11"/>
  <c r="G575" i="11"/>
  <c r="F576" i="11"/>
  <c r="G576" i="11"/>
  <c r="F577" i="11"/>
  <c r="G577" i="11"/>
  <c r="F578" i="11"/>
  <c r="G578" i="11"/>
  <c r="F579" i="11"/>
  <c r="G579" i="11"/>
  <c r="F580" i="11"/>
  <c r="G580" i="11"/>
  <c r="F581" i="11"/>
  <c r="G581" i="11"/>
  <c r="F582" i="11"/>
  <c r="G582" i="11"/>
  <c r="F583" i="11"/>
  <c r="G583" i="11"/>
  <c r="F584" i="11"/>
  <c r="G584" i="11"/>
  <c r="F585" i="11"/>
  <c r="G585" i="11"/>
  <c r="F586" i="11"/>
  <c r="G586" i="11"/>
  <c r="F587" i="11"/>
  <c r="G587" i="11"/>
  <c r="F588" i="11"/>
  <c r="G588" i="11"/>
  <c r="F589" i="11"/>
  <c r="G589" i="11"/>
  <c r="F590" i="11"/>
  <c r="G590" i="11"/>
  <c r="F591" i="11"/>
  <c r="G591" i="11"/>
  <c r="F592" i="11"/>
  <c r="G592" i="11"/>
  <c r="F593" i="11"/>
  <c r="G593" i="11"/>
  <c r="F594" i="11"/>
  <c r="G594" i="11"/>
  <c r="F595" i="11"/>
  <c r="G595" i="11"/>
  <c r="F596" i="11"/>
  <c r="G596" i="11"/>
  <c r="F597" i="11"/>
  <c r="G597" i="11"/>
  <c r="F598" i="11"/>
  <c r="G598" i="11"/>
  <c r="F599" i="11"/>
  <c r="G599" i="11"/>
  <c r="F600" i="11"/>
  <c r="G600" i="11"/>
  <c r="G1" i="11"/>
  <c r="F1" i="11"/>
  <c r="A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B26" i="11" s="1"/>
  <c r="C26" i="11" s="1"/>
  <c r="E26" i="11" s="1"/>
  <c r="A27" i="11"/>
  <c r="A28" i="11"/>
  <c r="A29" i="11"/>
  <c r="B29" i="11" s="1"/>
  <c r="D29" i="11" s="1"/>
  <c r="A30" i="11"/>
  <c r="A31" i="11"/>
  <c r="B31" i="11" s="1"/>
  <c r="A32" i="11"/>
  <c r="B32" i="11" s="1"/>
  <c r="A33" i="11"/>
  <c r="B33" i="11" s="1"/>
  <c r="C33" i="11" s="1"/>
  <c r="E33" i="11" s="1"/>
  <c r="A34" i="11"/>
  <c r="B34" i="11" s="1"/>
  <c r="C34" i="11" s="1"/>
  <c r="E34" i="11" s="1"/>
  <c r="A35" i="11"/>
  <c r="B35" i="11" s="1"/>
  <c r="A36" i="11"/>
  <c r="B36" i="11" s="1"/>
  <c r="A37" i="11"/>
  <c r="B37" i="11" s="1"/>
  <c r="A38" i="11"/>
  <c r="B38" i="11" s="1"/>
  <c r="C38" i="11" s="1"/>
  <c r="E38" i="11" s="1"/>
  <c r="A39" i="11"/>
  <c r="B39" i="11" s="1"/>
  <c r="A40" i="11"/>
  <c r="A41" i="11"/>
  <c r="B41" i="11" s="1"/>
  <c r="C41" i="11" s="1"/>
  <c r="E41" i="11" s="1"/>
  <c r="A42" i="11"/>
  <c r="A43" i="11"/>
  <c r="B43" i="11" s="1"/>
  <c r="A44" i="11"/>
  <c r="B44" i="11" s="1"/>
  <c r="A45" i="11"/>
  <c r="B45" i="11" s="1"/>
  <c r="D45" i="11" s="1"/>
  <c r="A46" i="11"/>
  <c r="B46" i="11" s="1"/>
  <c r="C46" i="11" s="1"/>
  <c r="E46" i="11" s="1"/>
  <c r="A47" i="11"/>
  <c r="B47" i="11" s="1"/>
  <c r="A48" i="11"/>
  <c r="B48" i="11" s="1"/>
  <c r="A49" i="11"/>
  <c r="B49" i="11" s="1"/>
  <c r="C49" i="11" s="1"/>
  <c r="E49" i="11" s="1"/>
  <c r="A50" i="11"/>
  <c r="B50" i="11" s="1"/>
  <c r="C50" i="11" s="1"/>
  <c r="E50" i="11" s="1"/>
  <c r="A51" i="11"/>
  <c r="B51" i="11" s="1"/>
  <c r="A52" i="11"/>
  <c r="A53" i="11"/>
  <c r="B53" i="11" s="1"/>
  <c r="A54" i="11"/>
  <c r="B54" i="11" s="1"/>
  <c r="C54" i="11" s="1"/>
  <c r="E54" i="11" s="1"/>
  <c r="A55" i="11"/>
  <c r="B55" i="11" s="1"/>
  <c r="A56" i="11"/>
  <c r="A57" i="11"/>
  <c r="B57" i="11" s="1"/>
  <c r="C57" i="11" s="1"/>
  <c r="E57" i="11" s="1"/>
  <c r="A58" i="11"/>
  <c r="A59" i="11"/>
  <c r="B59" i="11" s="1"/>
  <c r="A60" i="11"/>
  <c r="B60" i="11" s="1"/>
  <c r="A61" i="11"/>
  <c r="B61" i="11" s="1"/>
  <c r="D61" i="11" s="1"/>
  <c r="A62" i="11"/>
  <c r="B62" i="11" s="1"/>
  <c r="C62" i="11" s="1"/>
  <c r="E62" i="11" s="1"/>
  <c r="A63" i="11"/>
  <c r="B63" i="11" s="1"/>
  <c r="A64" i="11"/>
  <c r="B64" i="11" s="1"/>
  <c r="A65" i="11"/>
  <c r="B65" i="11" s="1"/>
  <c r="C65" i="11" s="1"/>
  <c r="E65" i="11" s="1"/>
  <c r="A66" i="11"/>
  <c r="B66" i="11" s="1"/>
  <c r="C66" i="11" s="1"/>
  <c r="E66" i="11" s="1"/>
  <c r="A67" i="11"/>
  <c r="B67" i="11" s="1"/>
  <c r="A68" i="11"/>
  <c r="B68" i="11" s="1"/>
  <c r="A69" i="11"/>
  <c r="B69" i="11" s="1"/>
  <c r="A70" i="11"/>
  <c r="B70" i="11" s="1"/>
  <c r="C70" i="11" s="1"/>
  <c r="E70" i="11" s="1"/>
  <c r="A71" i="11"/>
  <c r="B71" i="11" s="1"/>
  <c r="A72" i="11"/>
  <c r="A73" i="11"/>
  <c r="B73" i="11" s="1"/>
  <c r="C73" i="11" s="1"/>
  <c r="E73" i="11" s="1"/>
  <c r="A74" i="11"/>
  <c r="B74" i="11" s="1"/>
  <c r="C74" i="11" s="1"/>
  <c r="E74" i="11" s="1"/>
  <c r="A75" i="11"/>
  <c r="B75" i="11" s="1"/>
  <c r="A76" i="11"/>
  <c r="B76" i="11" s="1"/>
  <c r="A77" i="11"/>
  <c r="B77" i="11" s="1"/>
  <c r="D77" i="11" s="1"/>
  <c r="A78" i="11"/>
  <c r="B78" i="11" s="1"/>
  <c r="C78" i="11" s="1"/>
  <c r="E78" i="11" s="1"/>
  <c r="A79" i="11"/>
  <c r="B79" i="11" s="1"/>
  <c r="A80" i="11"/>
  <c r="B80" i="11" s="1"/>
  <c r="A81" i="11"/>
  <c r="B81" i="11" s="1"/>
  <c r="C81" i="11" s="1"/>
  <c r="E81" i="11" s="1"/>
  <c r="A82" i="11"/>
  <c r="B82" i="11" s="1"/>
  <c r="C82" i="11" s="1"/>
  <c r="E82" i="11" s="1"/>
  <c r="A83" i="11"/>
  <c r="B83" i="11" s="1"/>
  <c r="A84" i="11"/>
  <c r="B84" i="11" s="1"/>
  <c r="A85" i="11"/>
  <c r="B85" i="11" s="1"/>
  <c r="A86" i="11"/>
  <c r="B86" i="11" s="1"/>
  <c r="C86" i="11" s="1"/>
  <c r="E86" i="11" s="1"/>
  <c r="A87" i="11"/>
  <c r="B87" i="11" s="1"/>
  <c r="A88" i="11"/>
  <c r="A89" i="11"/>
  <c r="B89" i="11" s="1"/>
  <c r="C89" i="11" s="1"/>
  <c r="E89" i="11" s="1"/>
  <c r="A90" i="11"/>
  <c r="B90" i="11" s="1"/>
  <c r="C90" i="11" s="1"/>
  <c r="E90" i="11" s="1"/>
  <c r="A91" i="11"/>
  <c r="B91" i="11" s="1"/>
  <c r="A92" i="11"/>
  <c r="B92" i="11" s="1"/>
  <c r="A93" i="11"/>
  <c r="B93" i="11" s="1"/>
  <c r="D93" i="11" s="1"/>
  <c r="A94" i="11"/>
  <c r="B94" i="11" s="1"/>
  <c r="C94" i="11" s="1"/>
  <c r="E94" i="11" s="1"/>
  <c r="A95" i="11"/>
  <c r="B95" i="11" s="1"/>
  <c r="A96" i="11"/>
  <c r="B96" i="11" s="1"/>
  <c r="A97" i="11"/>
  <c r="B97" i="11" s="1"/>
  <c r="C97" i="11" s="1"/>
  <c r="E97" i="11" s="1"/>
  <c r="A98" i="11"/>
  <c r="B98" i="11" s="1"/>
  <c r="C98" i="11" s="1"/>
  <c r="E98" i="11" s="1"/>
  <c r="A99" i="11"/>
  <c r="B99" i="11" s="1"/>
  <c r="A100" i="11"/>
  <c r="A101" i="11"/>
  <c r="B101" i="11" s="1"/>
  <c r="A102" i="11"/>
  <c r="B102" i="11" s="1"/>
  <c r="C102" i="11" s="1"/>
  <c r="E102" i="11" s="1"/>
  <c r="A103" i="11"/>
  <c r="B103" i="11" s="1"/>
  <c r="A104" i="11"/>
  <c r="A105" i="11"/>
  <c r="B105" i="11" s="1"/>
  <c r="C105" i="11" s="1"/>
  <c r="E105" i="11" s="1"/>
  <c r="A106" i="11"/>
  <c r="B106" i="11" s="1"/>
  <c r="C106" i="11" s="1"/>
  <c r="E106" i="11" s="1"/>
  <c r="A107" i="11"/>
  <c r="B107" i="11" s="1"/>
  <c r="A108" i="11"/>
  <c r="B108" i="11" s="1"/>
  <c r="A109" i="11"/>
  <c r="B109" i="11" s="1"/>
  <c r="D109" i="11" s="1"/>
  <c r="A110" i="11"/>
  <c r="B110" i="11" s="1"/>
  <c r="C110" i="11" s="1"/>
  <c r="E110" i="11" s="1"/>
  <c r="A111" i="11"/>
  <c r="B111" i="11" s="1"/>
  <c r="A112" i="11"/>
  <c r="B112" i="11" s="1"/>
  <c r="A113" i="11"/>
  <c r="B113" i="11" s="1"/>
  <c r="C113" i="11" s="1"/>
  <c r="E113" i="11" s="1"/>
  <c r="A114" i="11"/>
  <c r="B114" i="11" s="1"/>
  <c r="C114" i="11" s="1"/>
  <c r="E114" i="11" s="1"/>
  <c r="A115" i="11"/>
  <c r="B115" i="11" s="1"/>
  <c r="C115" i="11" s="1"/>
  <c r="E115" i="11" s="1"/>
  <c r="A116" i="11"/>
  <c r="B116" i="11" s="1"/>
  <c r="A117" i="11"/>
  <c r="B117" i="11" s="1"/>
  <c r="A118" i="11"/>
  <c r="B118" i="11" s="1"/>
  <c r="C118" i="11" s="1"/>
  <c r="E118" i="11" s="1"/>
  <c r="A119" i="11"/>
  <c r="B119" i="11" s="1"/>
  <c r="C119" i="11" s="1"/>
  <c r="E119" i="11" s="1"/>
  <c r="A120" i="11"/>
  <c r="A121" i="11"/>
  <c r="B121" i="11" s="1"/>
  <c r="A122" i="11"/>
  <c r="B122" i="11" s="1"/>
  <c r="C122" i="11" s="1"/>
  <c r="E122" i="11" s="1"/>
  <c r="A123" i="11"/>
  <c r="B123" i="11" s="1"/>
  <c r="C123" i="11" s="1"/>
  <c r="E123" i="11" s="1"/>
  <c r="A124" i="11"/>
  <c r="B124" i="11" s="1"/>
  <c r="A125" i="11"/>
  <c r="B125" i="11" s="1"/>
  <c r="D125" i="11" s="1"/>
  <c r="A126" i="11"/>
  <c r="B126" i="11" s="1"/>
  <c r="C126" i="11" s="1"/>
  <c r="E126" i="11" s="1"/>
  <c r="A127" i="11"/>
  <c r="B127" i="11" s="1"/>
  <c r="C127" i="11" s="1"/>
  <c r="E127" i="11" s="1"/>
  <c r="A128" i="11"/>
  <c r="B128" i="11" s="1"/>
  <c r="A129" i="11"/>
  <c r="B129" i="11" s="1"/>
  <c r="C129" i="11" s="1"/>
  <c r="E129" i="11" s="1"/>
  <c r="A130" i="11"/>
  <c r="B130" i="11" s="1"/>
  <c r="C130" i="11" s="1"/>
  <c r="E130" i="11" s="1"/>
  <c r="A131" i="11"/>
  <c r="B131" i="11" s="1"/>
  <c r="C131" i="11" s="1"/>
  <c r="E131" i="11" s="1"/>
  <c r="A132" i="11"/>
  <c r="B132" i="11" s="1"/>
  <c r="A133" i="11"/>
  <c r="B133" i="11" s="1"/>
  <c r="A134" i="11"/>
  <c r="B134" i="11" s="1"/>
  <c r="C134" i="11" s="1"/>
  <c r="E134" i="11" s="1"/>
  <c r="A135" i="11"/>
  <c r="B135" i="11" s="1"/>
  <c r="C135" i="11" s="1"/>
  <c r="E135" i="11" s="1"/>
  <c r="A136" i="11"/>
  <c r="A137" i="11"/>
  <c r="B137" i="11" s="1"/>
  <c r="A138" i="11"/>
  <c r="A139" i="11"/>
  <c r="B139" i="11" s="1"/>
  <c r="C139" i="11" s="1"/>
  <c r="E139" i="11" s="1"/>
  <c r="A140" i="11"/>
  <c r="B140" i="11" s="1"/>
  <c r="A141" i="11"/>
  <c r="B141" i="11" s="1"/>
  <c r="D141" i="11" s="1"/>
  <c r="A142" i="11"/>
  <c r="B142" i="11" s="1"/>
  <c r="C142" i="11" s="1"/>
  <c r="E142" i="11" s="1"/>
  <c r="A143" i="11"/>
  <c r="B143" i="11" s="1"/>
  <c r="C143" i="11" s="1"/>
  <c r="E143" i="11" s="1"/>
  <c r="A144" i="11"/>
  <c r="B144" i="11" s="1"/>
  <c r="A145" i="11"/>
  <c r="B145" i="11" s="1"/>
  <c r="C145" i="11" s="1"/>
  <c r="E145" i="11" s="1"/>
  <c r="A146" i="11"/>
  <c r="B146" i="11" s="1"/>
  <c r="C146" i="11" s="1"/>
  <c r="E146" i="11" s="1"/>
  <c r="A147" i="11"/>
  <c r="B147" i="11" s="1"/>
  <c r="C147" i="11" s="1"/>
  <c r="E147" i="11" s="1"/>
  <c r="A148" i="11"/>
  <c r="B148" i="11" s="1"/>
  <c r="A149" i="11"/>
  <c r="B149" i="11" s="1"/>
  <c r="A150" i="11"/>
  <c r="B150" i="11" s="1"/>
  <c r="C150" i="11" s="1"/>
  <c r="E150" i="11" s="1"/>
  <c r="A151" i="11"/>
  <c r="B151" i="11" s="1"/>
  <c r="C151" i="11" s="1"/>
  <c r="E151" i="11" s="1"/>
  <c r="A152" i="11"/>
  <c r="A153" i="11"/>
  <c r="B153" i="11" s="1"/>
  <c r="A154" i="11"/>
  <c r="B154" i="11" s="1"/>
  <c r="C154" i="11" s="1"/>
  <c r="E154" i="11" s="1"/>
  <c r="A155" i="11"/>
  <c r="B155" i="11" s="1"/>
  <c r="C155" i="11" s="1"/>
  <c r="E155" i="11" s="1"/>
  <c r="A156" i="11"/>
  <c r="B156" i="11" s="1"/>
  <c r="A157" i="11"/>
  <c r="B157" i="11" s="1"/>
  <c r="D157" i="11" s="1"/>
  <c r="A158" i="11"/>
  <c r="B158" i="11" s="1"/>
  <c r="C158" i="11" s="1"/>
  <c r="E158" i="11" s="1"/>
  <c r="A159" i="11"/>
  <c r="B159" i="11" s="1"/>
  <c r="C159" i="11" s="1"/>
  <c r="E159" i="11" s="1"/>
  <c r="A160" i="11"/>
  <c r="A161" i="11"/>
  <c r="B161" i="11" s="1"/>
  <c r="C161" i="11" s="1"/>
  <c r="E161" i="11" s="1"/>
  <c r="A162" i="11"/>
  <c r="B162" i="11" s="1"/>
  <c r="C162" i="11" s="1"/>
  <c r="E162" i="11" s="1"/>
  <c r="A163" i="11"/>
  <c r="B163" i="11" s="1"/>
  <c r="C163" i="11" s="1"/>
  <c r="E163" i="11" s="1"/>
  <c r="A164" i="11"/>
  <c r="B164" i="11" s="1"/>
  <c r="A165" i="11"/>
  <c r="B165" i="11" s="1"/>
  <c r="A166" i="11"/>
  <c r="B166" i="11" s="1"/>
  <c r="C166" i="11" s="1"/>
  <c r="E166" i="11" s="1"/>
  <c r="A167" i="11"/>
  <c r="B167" i="11" s="1"/>
  <c r="C167" i="11" s="1"/>
  <c r="E167" i="11" s="1"/>
  <c r="A168" i="11"/>
  <c r="B168" i="11" s="1"/>
  <c r="A169" i="11"/>
  <c r="B169" i="11" s="1"/>
  <c r="A170" i="11"/>
  <c r="B170" i="11" s="1"/>
  <c r="C170" i="11" s="1"/>
  <c r="E170" i="11" s="1"/>
  <c r="A171" i="11"/>
  <c r="B171" i="11" s="1"/>
  <c r="C171" i="11" s="1"/>
  <c r="E171" i="11" s="1"/>
  <c r="A172" i="11"/>
  <c r="B172" i="11" s="1"/>
  <c r="A173" i="11"/>
  <c r="B173" i="11" s="1"/>
  <c r="D173" i="11" s="1"/>
  <c r="A174" i="11"/>
  <c r="B174" i="11" s="1"/>
  <c r="C174" i="11" s="1"/>
  <c r="E174" i="11" s="1"/>
  <c r="A175" i="11"/>
  <c r="B175" i="11" s="1"/>
  <c r="C175" i="11" s="1"/>
  <c r="E175" i="11" s="1"/>
  <c r="A176" i="11"/>
  <c r="B176" i="11" s="1"/>
  <c r="A177" i="11"/>
  <c r="B177" i="11" s="1"/>
  <c r="C177" i="11" s="1"/>
  <c r="E177" i="11" s="1"/>
  <c r="A178" i="11"/>
  <c r="B178" i="11" s="1"/>
  <c r="C178" i="11" s="1"/>
  <c r="E178" i="11" s="1"/>
  <c r="A179" i="11"/>
  <c r="B179" i="11" s="1"/>
  <c r="C179" i="11" s="1"/>
  <c r="E179" i="11" s="1"/>
  <c r="A180" i="11"/>
  <c r="B180" i="11" s="1"/>
  <c r="A181" i="11"/>
  <c r="B181" i="11" s="1"/>
  <c r="A182" i="11"/>
  <c r="B182" i="11" s="1"/>
  <c r="C182" i="11" s="1"/>
  <c r="E182" i="11" s="1"/>
  <c r="A183" i="11"/>
  <c r="B183" i="11" s="1"/>
  <c r="C183" i="11" s="1"/>
  <c r="E183" i="11" s="1"/>
  <c r="A184" i="11"/>
  <c r="A185" i="11"/>
  <c r="B185" i="11" s="1"/>
  <c r="A186" i="11"/>
  <c r="B186" i="11" s="1"/>
  <c r="C186" i="11" s="1"/>
  <c r="E186" i="11" s="1"/>
  <c r="A187" i="11"/>
  <c r="B187" i="11" s="1"/>
  <c r="C187" i="11" s="1"/>
  <c r="E187" i="11" s="1"/>
  <c r="A188" i="11"/>
  <c r="B188" i="11" s="1"/>
  <c r="A189" i="11"/>
  <c r="B189" i="11" s="1"/>
  <c r="D189" i="11" s="1"/>
  <c r="A190" i="11"/>
  <c r="B190" i="11" s="1"/>
  <c r="C190" i="11" s="1"/>
  <c r="E190" i="11" s="1"/>
  <c r="A191" i="11"/>
  <c r="B191" i="11" s="1"/>
  <c r="C191" i="11" s="1"/>
  <c r="E191" i="11" s="1"/>
  <c r="A192" i="11"/>
  <c r="A193" i="11"/>
  <c r="B193" i="11" s="1"/>
  <c r="C193" i="11" s="1"/>
  <c r="E193" i="11" s="1"/>
  <c r="A194" i="11"/>
  <c r="B194" i="11" s="1"/>
  <c r="C194" i="11" s="1"/>
  <c r="E194" i="11" s="1"/>
  <c r="A195" i="11"/>
  <c r="B195" i="11" s="1"/>
  <c r="C195" i="11" s="1"/>
  <c r="E195" i="11" s="1"/>
  <c r="A196" i="11"/>
  <c r="B196" i="11" s="1"/>
  <c r="A197" i="11"/>
  <c r="B197" i="11" s="1"/>
  <c r="A198" i="11"/>
  <c r="B198" i="11" s="1"/>
  <c r="C198" i="11" s="1"/>
  <c r="E198" i="11" s="1"/>
  <c r="A199" i="11"/>
  <c r="B199" i="11" s="1"/>
  <c r="C199" i="11" s="1"/>
  <c r="E199" i="11" s="1"/>
  <c r="A200" i="11"/>
  <c r="B200" i="11" s="1"/>
  <c r="A1" i="11"/>
  <c r="B40" i="11"/>
  <c r="B42" i="11"/>
  <c r="C42" i="11" s="1"/>
  <c r="E42" i="11" s="1"/>
  <c r="B52" i="11"/>
  <c r="B56" i="11"/>
  <c r="B58" i="11"/>
  <c r="C58" i="11" s="1"/>
  <c r="E58" i="11" s="1"/>
  <c r="B72" i="11"/>
  <c r="B88" i="11"/>
  <c r="B100" i="11"/>
  <c r="B104" i="11"/>
  <c r="B120" i="11"/>
  <c r="B136" i="11"/>
  <c r="B138" i="11"/>
  <c r="C138" i="11" s="1"/>
  <c r="E138" i="11" s="1"/>
  <c r="B152" i="11"/>
  <c r="B160" i="11"/>
  <c r="B184" i="11"/>
  <c r="B192" i="11"/>
  <c r="B11" i="11" l="1"/>
  <c r="B7" i="11"/>
  <c r="C7" i="11" s="1"/>
  <c r="E7" i="11" s="1"/>
  <c r="B15" i="11"/>
  <c r="D15" i="11" s="1"/>
  <c r="B14" i="11"/>
  <c r="C14" i="11" s="1"/>
  <c r="E14" i="11" s="1"/>
  <c r="B2" i="11"/>
  <c r="C2" i="11" s="1"/>
  <c r="E2" i="11" s="1"/>
  <c r="B16" i="11"/>
  <c r="C16" i="11" s="1"/>
  <c r="E16" i="11" s="1"/>
  <c r="B4" i="11"/>
  <c r="C4" i="11" s="1"/>
  <c r="E4" i="11" s="1"/>
  <c r="B19" i="11"/>
  <c r="C19" i="11" s="1"/>
  <c r="E19" i="11" s="1"/>
  <c r="B25" i="11"/>
  <c r="C25" i="11" s="1"/>
  <c r="E25" i="11" s="1"/>
  <c r="B21" i="11"/>
  <c r="D21" i="11" s="1"/>
  <c r="B13" i="11"/>
  <c r="D13" i="11" s="1"/>
  <c r="B24" i="11"/>
  <c r="C24" i="11" s="1"/>
  <c r="E24" i="11" s="1"/>
  <c r="B20" i="11"/>
  <c r="C20" i="11" s="1"/>
  <c r="E20" i="11" s="1"/>
  <c r="A4" i="8"/>
  <c r="G5" i="8"/>
  <c r="B1" i="11"/>
  <c r="D1" i="11" s="1"/>
  <c r="B3" i="11"/>
  <c r="D3" i="11" s="1"/>
  <c r="B6" i="11"/>
  <c r="C6" i="11" s="1"/>
  <c r="E6" i="11" s="1"/>
  <c r="B5" i="11"/>
  <c r="D5" i="11" s="1"/>
  <c r="D41" i="11"/>
  <c r="D182" i="11"/>
  <c r="D118" i="11"/>
  <c r="D62" i="11"/>
  <c r="B9" i="11"/>
  <c r="C9" i="11" s="1"/>
  <c r="E9" i="11" s="1"/>
  <c r="D166" i="11"/>
  <c r="D105" i="11"/>
  <c r="D54" i="11"/>
  <c r="D154" i="11"/>
  <c r="D94" i="11"/>
  <c r="B27" i="11"/>
  <c r="D27" i="11" s="1"/>
  <c r="B23" i="11"/>
  <c r="C23" i="11" s="1"/>
  <c r="E23" i="11" s="1"/>
  <c r="B17" i="11"/>
  <c r="C17" i="11" s="1"/>
  <c r="E17" i="11" s="1"/>
  <c r="D198" i="11"/>
  <c r="D134" i="11"/>
  <c r="D86" i="11"/>
  <c r="C61" i="11"/>
  <c r="E61" i="11" s="1"/>
  <c r="D187" i="11"/>
  <c r="D171" i="11"/>
  <c r="D159" i="11"/>
  <c r="D145" i="11"/>
  <c r="D73" i="11"/>
  <c r="C125" i="11"/>
  <c r="E125" i="11" s="1"/>
  <c r="B28" i="11"/>
  <c r="C28" i="11" s="1"/>
  <c r="E28" i="11" s="1"/>
  <c r="B12" i="11"/>
  <c r="C12" i="11" s="1"/>
  <c r="E12" i="11" s="1"/>
  <c r="B8" i="11"/>
  <c r="C8" i="11" s="1"/>
  <c r="E8" i="11" s="1"/>
  <c r="D2" i="11"/>
  <c r="D186" i="11"/>
  <c r="D170" i="11"/>
  <c r="D155" i="11"/>
  <c r="D143" i="11"/>
  <c r="D127" i="11"/>
  <c r="D110" i="11"/>
  <c r="D89" i="11"/>
  <c r="D70" i="11"/>
  <c r="D46" i="11"/>
  <c r="D25" i="11"/>
  <c r="C109" i="11"/>
  <c r="E109" i="11" s="1"/>
  <c r="D139" i="11"/>
  <c r="D123" i="11"/>
  <c r="C189" i="11"/>
  <c r="E189" i="11" s="1"/>
  <c r="B30" i="11"/>
  <c r="B22" i="11"/>
  <c r="B18" i="11"/>
  <c r="C18" i="11" s="1"/>
  <c r="E18" i="11" s="1"/>
  <c r="B10" i="11"/>
  <c r="D10" i="11" s="1"/>
  <c r="D191" i="11"/>
  <c r="D175" i="11"/>
  <c r="D161" i="11"/>
  <c r="D150" i="11"/>
  <c r="D138" i="11"/>
  <c r="D122" i="11"/>
  <c r="D102" i="11"/>
  <c r="D78" i="11"/>
  <c r="D57" i="11"/>
  <c r="D38" i="11"/>
  <c r="C173" i="11"/>
  <c r="E173" i="11" s="1"/>
  <c r="C45" i="11"/>
  <c r="E45" i="11" s="1"/>
  <c r="C197" i="11"/>
  <c r="E197" i="11" s="1"/>
  <c r="D197" i="11"/>
  <c r="C185" i="11"/>
  <c r="E185" i="11" s="1"/>
  <c r="D185" i="11"/>
  <c r="C181" i="11"/>
  <c r="E181" i="11" s="1"/>
  <c r="D181" i="11"/>
  <c r="C169" i="11"/>
  <c r="E169" i="11" s="1"/>
  <c r="D169" i="11"/>
  <c r="C165" i="11"/>
  <c r="E165" i="11" s="1"/>
  <c r="D165" i="11"/>
  <c r="C153" i="11"/>
  <c r="E153" i="11" s="1"/>
  <c r="D153" i="11"/>
  <c r="C149" i="11"/>
  <c r="E149" i="11" s="1"/>
  <c r="D149" i="11"/>
  <c r="C137" i="11"/>
  <c r="E137" i="11" s="1"/>
  <c r="D137" i="11"/>
  <c r="C133" i="11"/>
  <c r="E133" i="11" s="1"/>
  <c r="D133" i="11"/>
  <c r="C121" i="11"/>
  <c r="E121" i="11" s="1"/>
  <c r="D121" i="11"/>
  <c r="D117" i="11"/>
  <c r="C117" i="11"/>
  <c r="E117" i="11" s="1"/>
  <c r="C101" i="11"/>
  <c r="E101" i="11" s="1"/>
  <c r="D101" i="11"/>
  <c r="C85" i="11"/>
  <c r="E85" i="11" s="1"/>
  <c r="D85" i="11"/>
  <c r="C69" i="11"/>
  <c r="E69" i="11" s="1"/>
  <c r="D69" i="11"/>
  <c r="C53" i="11"/>
  <c r="E53" i="11" s="1"/>
  <c r="D53" i="11"/>
  <c r="C37" i="11"/>
  <c r="E37" i="11" s="1"/>
  <c r="D37" i="11"/>
  <c r="D193" i="11"/>
  <c r="D129" i="11"/>
  <c r="C157" i="11"/>
  <c r="E157" i="11" s="1"/>
  <c r="C93" i="11"/>
  <c r="E93" i="11" s="1"/>
  <c r="C29" i="11"/>
  <c r="E29" i="11" s="1"/>
  <c r="D200" i="11"/>
  <c r="C200" i="11"/>
  <c r="E200" i="11" s="1"/>
  <c r="C196" i="11"/>
  <c r="E196" i="11" s="1"/>
  <c r="D196" i="11"/>
  <c r="D192" i="11"/>
  <c r="C192" i="11"/>
  <c r="E192" i="11" s="1"/>
  <c r="C188" i="11"/>
  <c r="E188" i="11" s="1"/>
  <c r="D188" i="11"/>
  <c r="D184" i="11"/>
  <c r="C184" i="11"/>
  <c r="E184" i="11" s="1"/>
  <c r="C180" i="11"/>
  <c r="E180" i="11" s="1"/>
  <c r="D180" i="11"/>
  <c r="D176" i="11"/>
  <c r="C176" i="11"/>
  <c r="E176" i="11" s="1"/>
  <c r="C172" i="11"/>
  <c r="E172" i="11" s="1"/>
  <c r="D172" i="11"/>
  <c r="D168" i="11"/>
  <c r="C168" i="11"/>
  <c r="E168" i="11" s="1"/>
  <c r="C164" i="11"/>
  <c r="E164" i="11" s="1"/>
  <c r="D164" i="11"/>
  <c r="D160" i="11"/>
  <c r="C160" i="11"/>
  <c r="E160" i="11" s="1"/>
  <c r="C156" i="11"/>
  <c r="E156" i="11" s="1"/>
  <c r="D156" i="11"/>
  <c r="D152" i="11"/>
  <c r="C152" i="11"/>
  <c r="E152" i="11" s="1"/>
  <c r="C148" i="11"/>
  <c r="E148" i="11" s="1"/>
  <c r="D148" i="11"/>
  <c r="D144" i="11"/>
  <c r="C144" i="11"/>
  <c r="E144" i="11" s="1"/>
  <c r="C140" i="11"/>
  <c r="E140" i="11" s="1"/>
  <c r="D140" i="11"/>
  <c r="D136" i="11"/>
  <c r="C136" i="11"/>
  <c r="E136" i="11" s="1"/>
  <c r="C132" i="11"/>
  <c r="E132" i="11" s="1"/>
  <c r="D132" i="11"/>
  <c r="D128" i="11"/>
  <c r="C128" i="11"/>
  <c r="E128" i="11" s="1"/>
  <c r="C124" i="11"/>
  <c r="E124" i="11" s="1"/>
  <c r="D124" i="11"/>
  <c r="D120" i="11"/>
  <c r="C120" i="11"/>
  <c r="E120" i="11" s="1"/>
  <c r="C116" i="11"/>
  <c r="E116" i="11" s="1"/>
  <c r="D116" i="11"/>
  <c r="D112" i="11"/>
  <c r="C112" i="11"/>
  <c r="E112" i="11" s="1"/>
  <c r="C108" i="11"/>
  <c r="E108" i="11" s="1"/>
  <c r="D108" i="11"/>
  <c r="D104" i="11"/>
  <c r="C104" i="11"/>
  <c r="E104" i="11" s="1"/>
  <c r="C100" i="11"/>
  <c r="E100" i="11" s="1"/>
  <c r="D100" i="11"/>
  <c r="D96" i="11"/>
  <c r="C96" i="11"/>
  <c r="E96" i="11" s="1"/>
  <c r="C92" i="11"/>
  <c r="E92" i="11" s="1"/>
  <c r="D92" i="11"/>
  <c r="D88" i="11"/>
  <c r="C88" i="11"/>
  <c r="E88" i="11" s="1"/>
  <c r="C84" i="11"/>
  <c r="E84" i="11" s="1"/>
  <c r="D84" i="11"/>
  <c r="D80" i="11"/>
  <c r="C80" i="11"/>
  <c r="E80" i="11" s="1"/>
  <c r="C76" i="11"/>
  <c r="E76" i="11" s="1"/>
  <c r="D76" i="11"/>
  <c r="D72" i="11"/>
  <c r="C72" i="11"/>
  <c r="E72" i="11" s="1"/>
  <c r="C68" i="11"/>
  <c r="E68" i="11" s="1"/>
  <c r="D68" i="11"/>
  <c r="D64" i="11"/>
  <c r="C64" i="11"/>
  <c r="E64" i="11" s="1"/>
  <c r="C60" i="11"/>
  <c r="E60" i="11" s="1"/>
  <c r="D60" i="11"/>
  <c r="D56" i="11"/>
  <c r="C56" i="11"/>
  <c r="E56" i="11" s="1"/>
  <c r="C52" i="11"/>
  <c r="E52" i="11" s="1"/>
  <c r="D52" i="11"/>
  <c r="D48" i="11"/>
  <c r="C48" i="11"/>
  <c r="E48" i="11" s="1"/>
  <c r="C44" i="11"/>
  <c r="E44" i="11" s="1"/>
  <c r="D44" i="11"/>
  <c r="D40" i="11"/>
  <c r="C40" i="11"/>
  <c r="E40" i="11" s="1"/>
  <c r="C36" i="11"/>
  <c r="E36" i="11" s="1"/>
  <c r="D36" i="11"/>
  <c r="D32" i="11"/>
  <c r="C32" i="11"/>
  <c r="E32" i="11" s="1"/>
  <c r="D20" i="11"/>
  <c r="D177" i="11"/>
  <c r="D113" i="11"/>
  <c r="D97" i="11"/>
  <c r="D81" i="11"/>
  <c r="D65" i="11"/>
  <c r="D49" i="11"/>
  <c r="D33" i="11"/>
  <c r="C141" i="11"/>
  <c r="E141" i="11" s="1"/>
  <c r="C77" i="11"/>
  <c r="E77" i="11" s="1"/>
  <c r="C111" i="11"/>
  <c r="E111" i="11" s="1"/>
  <c r="D111" i="11"/>
  <c r="C107" i="11"/>
  <c r="E107" i="11" s="1"/>
  <c r="D107" i="11"/>
  <c r="C103" i="11"/>
  <c r="E103" i="11" s="1"/>
  <c r="D103" i="11"/>
  <c r="C99" i="11"/>
  <c r="E99" i="11" s="1"/>
  <c r="D99" i="11"/>
  <c r="C95" i="11"/>
  <c r="E95" i="11" s="1"/>
  <c r="D95" i="11"/>
  <c r="C91" i="11"/>
  <c r="E91" i="11" s="1"/>
  <c r="D91" i="11"/>
  <c r="C87" i="11"/>
  <c r="E87" i="11" s="1"/>
  <c r="D87" i="11"/>
  <c r="C83" i="11"/>
  <c r="E83" i="11" s="1"/>
  <c r="D83" i="11"/>
  <c r="C79" i="11"/>
  <c r="E79" i="11" s="1"/>
  <c r="D79" i="11"/>
  <c r="C75" i="11"/>
  <c r="E75" i="11" s="1"/>
  <c r="D75" i="11"/>
  <c r="C71" i="11"/>
  <c r="E71" i="11" s="1"/>
  <c r="D71" i="11"/>
  <c r="C67" i="11"/>
  <c r="E67" i="11" s="1"/>
  <c r="D67" i="11"/>
  <c r="C63" i="11"/>
  <c r="E63" i="11" s="1"/>
  <c r="D63" i="11"/>
  <c r="C59" i="11"/>
  <c r="E59" i="11" s="1"/>
  <c r="D59" i="11"/>
  <c r="C55" i="11"/>
  <c r="E55" i="11" s="1"/>
  <c r="D55" i="11"/>
  <c r="C51" i="11"/>
  <c r="E51" i="11" s="1"/>
  <c r="D51" i="11"/>
  <c r="C47" i="11"/>
  <c r="E47" i="11" s="1"/>
  <c r="D47" i="11"/>
  <c r="C43" i="11"/>
  <c r="E43" i="11" s="1"/>
  <c r="D43" i="11"/>
  <c r="C39" i="11"/>
  <c r="E39" i="11" s="1"/>
  <c r="D39" i="11"/>
  <c r="C35" i="11"/>
  <c r="E35" i="11" s="1"/>
  <c r="D35" i="11"/>
  <c r="C31" i="11"/>
  <c r="E31" i="11" s="1"/>
  <c r="D31" i="11"/>
  <c r="C15" i="11"/>
  <c r="E15" i="11" s="1"/>
  <c r="C11" i="11"/>
  <c r="E11" i="11" s="1"/>
  <c r="D11" i="11"/>
  <c r="D7" i="11"/>
  <c r="D195" i="11"/>
  <c r="D190" i="11"/>
  <c r="D179" i="11"/>
  <c r="D174" i="11"/>
  <c r="D163" i="11"/>
  <c r="D158" i="11"/>
  <c r="D147" i="11"/>
  <c r="D142" i="11"/>
  <c r="D131" i="11"/>
  <c r="D126" i="11"/>
  <c r="D115" i="11"/>
  <c r="D199" i="11"/>
  <c r="D194" i="11"/>
  <c r="D183" i="11"/>
  <c r="D178" i="11"/>
  <c r="D167" i="11"/>
  <c r="D162" i="11"/>
  <c r="D151" i="11"/>
  <c r="D146" i="11"/>
  <c r="D135" i="11"/>
  <c r="D130" i="11"/>
  <c r="D119" i="11"/>
  <c r="D114" i="11"/>
  <c r="D106" i="11"/>
  <c r="D98" i="11"/>
  <c r="D90" i="11"/>
  <c r="D82" i="11"/>
  <c r="D74" i="11"/>
  <c r="D66" i="11"/>
  <c r="D58" i="11"/>
  <c r="D50" i="11"/>
  <c r="D42" i="11"/>
  <c r="D34" i="11"/>
  <c r="D26" i="11"/>
  <c r="D14" i="11" l="1"/>
  <c r="D23" i="11"/>
  <c r="D19" i="11"/>
  <c r="D16" i="11"/>
  <c r="D24" i="11"/>
  <c r="C21" i="11"/>
  <c r="E21" i="11" s="1"/>
  <c r="D4" i="11"/>
  <c r="C13" i="11"/>
  <c r="E13" i="11" s="1"/>
  <c r="A5" i="8"/>
  <c r="G6" i="8"/>
  <c r="C27" i="11"/>
  <c r="E27" i="11" s="1"/>
  <c r="D12" i="11"/>
  <c r="C1" i="11"/>
  <c r="E1" i="11" s="1"/>
  <c r="C3" i="11"/>
  <c r="D17" i="11"/>
  <c r="C5" i="11"/>
  <c r="E5" i="11" s="1"/>
  <c r="D9" i="11"/>
  <c r="D6" i="11"/>
  <c r="D18" i="11"/>
  <c r="D28" i="11"/>
  <c r="D8" i="11"/>
  <c r="C10" i="11"/>
  <c r="E10" i="11" s="1"/>
  <c r="C22" i="11"/>
  <c r="E22" i="11" s="1"/>
  <c r="D22" i="11"/>
  <c r="C30" i="11"/>
  <c r="E30" i="11" s="1"/>
  <c r="D30" i="11"/>
  <c r="A6" i="8" l="1"/>
  <c r="G7" i="8"/>
  <c r="E3" i="11"/>
  <c r="A7" i="8" l="1"/>
  <c r="G8" i="8"/>
  <c r="A8" i="8" l="1"/>
  <c r="G9" i="8"/>
  <c r="A9" i="8" l="1"/>
  <c r="G10" i="8"/>
  <c r="A10" i="8" l="1"/>
  <c r="G11" i="8"/>
  <c r="A11" i="8" l="1"/>
  <c r="G12" i="8"/>
  <c r="A12" i="8" l="1"/>
  <c r="G13" i="8"/>
  <c r="A13" i="8" l="1"/>
  <c r="G14" i="8"/>
  <c r="H165" i="11"/>
  <c r="H562" i="11"/>
  <c r="H82" i="11"/>
  <c r="H578" i="11"/>
  <c r="H559" i="11"/>
  <c r="H329" i="11"/>
  <c r="H452" i="11"/>
  <c r="H133" i="11"/>
  <c r="H64" i="11"/>
  <c r="H108" i="11"/>
  <c r="H298" i="11"/>
  <c r="H68" i="11"/>
  <c r="H144" i="11"/>
  <c r="H590" i="11"/>
  <c r="H150" i="11"/>
  <c r="H147" i="11"/>
  <c r="H48" i="11"/>
  <c r="H212" i="11"/>
  <c r="H293" i="11"/>
  <c r="H75" i="11"/>
  <c r="H233" i="11"/>
  <c r="H438" i="11"/>
  <c r="H20" i="11"/>
  <c r="H187" i="11"/>
  <c r="H491" i="11"/>
  <c r="H207" i="11"/>
  <c r="H505" i="11"/>
  <c r="H253" i="11"/>
  <c r="H301" i="11"/>
  <c r="H420" i="11"/>
  <c r="H36" i="11"/>
  <c r="H161" i="11"/>
  <c r="H290" i="11"/>
  <c r="H89" i="11"/>
  <c r="H30" i="11"/>
  <c r="H270" i="11"/>
  <c r="H177" i="11"/>
  <c r="H245" i="11"/>
  <c r="H347" i="11"/>
  <c r="H167" i="11"/>
  <c r="H434" i="11"/>
  <c r="H213" i="11"/>
  <c r="H319" i="11"/>
  <c r="H494" i="11"/>
  <c r="H259" i="11"/>
  <c r="H184" i="11"/>
  <c r="H231" i="11"/>
  <c r="H218" i="11"/>
  <c r="H570" i="11"/>
  <c r="H558" i="11"/>
  <c r="H143" i="11"/>
  <c r="H379" i="11"/>
  <c r="H393" i="11"/>
  <c r="H376" i="11"/>
  <c r="H522" i="11"/>
  <c r="H102" i="11"/>
  <c r="H543" i="11"/>
  <c r="H19" i="11"/>
  <c r="H159" i="11"/>
  <c r="H416" i="11"/>
  <c r="H112" i="11"/>
  <c r="H439" i="11"/>
  <c r="H209" i="11"/>
  <c r="H442" i="11"/>
  <c r="H60" i="11"/>
  <c r="H537" i="11"/>
  <c r="H380" i="11"/>
  <c r="H256" i="11"/>
  <c r="H45" i="11"/>
  <c r="H220" i="11"/>
  <c r="H310" i="11"/>
  <c r="H460" i="11"/>
  <c r="H508" i="11"/>
  <c r="H340" i="11"/>
  <c r="H81" i="11"/>
  <c r="H557" i="11"/>
  <c r="H67" i="11"/>
  <c r="H307" i="11"/>
  <c r="H399" i="11"/>
  <c r="H461" i="11"/>
  <c r="H235" i="11"/>
  <c r="H516" i="11"/>
  <c r="H2" i="11"/>
  <c r="H451" i="11"/>
  <c r="H397" i="11"/>
  <c r="H356" i="11"/>
  <c r="H489" i="11"/>
  <c r="H300" i="11"/>
  <c r="H224" i="11"/>
  <c r="H130" i="11"/>
  <c r="H361" i="11"/>
  <c r="H283" i="11"/>
  <c r="H594" i="11"/>
  <c r="H409" i="11"/>
  <c r="H267" i="11"/>
  <c r="H272" i="11"/>
  <c r="H115" i="11"/>
  <c r="H128" i="11"/>
  <c r="H587" i="11"/>
  <c r="H456" i="11"/>
  <c r="H195" i="11"/>
  <c r="H391" i="11"/>
  <c r="H515" i="11"/>
  <c r="H374" i="11"/>
  <c r="H192" i="11"/>
  <c r="H596" i="11"/>
  <c r="H466" i="11"/>
  <c r="H57" i="11"/>
  <c r="H455" i="11"/>
  <c r="H599" i="11"/>
  <c r="H468" i="11"/>
  <c r="H34" i="11"/>
  <c r="H524" i="11"/>
  <c r="H1" i="11"/>
  <c r="H403" i="11"/>
  <c r="H281" i="11"/>
  <c r="H257" i="11"/>
  <c r="H119" i="11"/>
  <c r="H528" i="11"/>
  <c r="H163" i="11"/>
  <c r="H219" i="11"/>
  <c r="H39" i="11"/>
  <c r="H355" i="11"/>
  <c r="H291" i="11"/>
  <c r="H24" i="11"/>
  <c r="H544" i="11"/>
  <c r="H418" i="11"/>
  <c r="H533" i="11"/>
  <c r="H323" i="11"/>
  <c r="H330" i="11"/>
  <c r="H359" i="11"/>
  <c r="H157" i="11"/>
  <c r="H453" i="11"/>
  <c r="H193" i="11"/>
  <c r="H540" i="11"/>
  <c r="H404" i="11"/>
  <c r="H584" i="11"/>
  <c r="H244" i="11"/>
  <c r="H43" i="11"/>
  <c r="H430" i="11"/>
  <c r="H211" i="11"/>
  <c r="H582" i="11"/>
  <c r="H327" i="11"/>
  <c r="H523" i="11"/>
  <c r="H395" i="11"/>
  <c r="H318" i="11"/>
  <c r="H217" i="11"/>
  <c r="H385" i="11"/>
  <c r="H459" i="11"/>
  <c r="H441" i="11"/>
  <c r="H493" i="11"/>
  <c r="H485" i="11"/>
  <c r="H414" i="11"/>
  <c r="H289" i="11"/>
  <c r="H40" i="11"/>
  <c r="H129" i="11"/>
  <c r="H74" i="11"/>
  <c r="H225" i="11"/>
  <c r="H181" i="11"/>
  <c r="H263" i="11"/>
  <c r="H588" i="11"/>
  <c r="H258" i="11"/>
  <c r="H471" i="11"/>
  <c r="H362" i="11"/>
  <c r="H315" i="11"/>
  <c r="H265" i="11"/>
  <c r="H495" i="11"/>
  <c r="H447" i="11"/>
  <c r="H507" i="11"/>
  <c r="H428" i="11"/>
  <c r="H344" i="11"/>
  <c r="H86" i="11"/>
  <c r="H484" i="11"/>
  <c r="H12" i="11"/>
  <c r="H548" i="11"/>
  <c r="H364" i="11"/>
  <c r="H407" i="11"/>
  <c r="H445" i="11"/>
  <c r="H312" i="11"/>
  <c r="H103" i="11"/>
  <c r="H180" i="11"/>
  <c r="H230" i="11"/>
  <c r="H295" i="11"/>
  <c r="H95" i="11"/>
  <c r="H35" i="11"/>
  <c r="H117" i="11"/>
  <c r="H440" i="11"/>
  <c r="H483" i="11"/>
  <c r="H506" i="11"/>
  <c r="H532" i="11"/>
  <c r="H156" i="11"/>
  <c r="H343" i="11"/>
  <c r="H91" i="11"/>
  <c r="H79" i="11"/>
  <c r="H50" i="11"/>
  <c r="H481" i="11"/>
  <c r="H111" i="11"/>
  <c r="H542" i="11"/>
  <c r="H580" i="11"/>
  <c r="H188" i="11"/>
  <c r="H371" i="11"/>
  <c r="H531" i="11"/>
  <c r="H437" i="11"/>
  <c r="H42" i="11"/>
  <c r="H386" i="11"/>
  <c r="H9" i="11"/>
  <c r="H352" i="11"/>
  <c r="H185" i="11"/>
  <c r="H199" i="11"/>
  <c r="H517" i="11"/>
  <c r="H252" i="11"/>
  <c r="H125" i="11"/>
  <c r="H26" i="11"/>
  <c r="H28" i="11"/>
  <c r="H54" i="11"/>
  <c r="H141" i="11"/>
  <c r="H303" i="11"/>
  <c r="H487" i="11"/>
  <c r="H480" i="11"/>
  <c r="H196" i="11"/>
  <c r="H249" i="11"/>
  <c r="H378" i="11"/>
  <c r="H560" i="11"/>
  <c r="H72" i="11"/>
  <c r="H238" i="11"/>
  <c r="H382" i="11"/>
  <c r="H302" i="11"/>
  <c r="H145" i="11"/>
  <c r="H191" i="11"/>
  <c r="H392" i="11"/>
  <c r="H46" i="11"/>
  <c r="H228" i="11"/>
  <c r="H113" i="11"/>
  <c r="H357" i="11"/>
  <c r="H550" i="11"/>
  <c r="H10" i="11"/>
  <c r="H264" i="11"/>
  <c r="H21" i="11"/>
  <c r="H553" i="11"/>
  <c r="H410" i="11"/>
  <c r="H274" i="11"/>
  <c r="H504" i="11"/>
  <c r="H65" i="11"/>
  <c r="H261" i="11"/>
  <c r="H202" i="11"/>
  <c r="H104" i="11"/>
  <c r="H575" i="11"/>
  <c r="H576" i="11"/>
  <c r="H519" i="11"/>
  <c r="H85" i="11"/>
  <c r="H14" i="11"/>
  <c r="H474" i="11"/>
  <c r="H208" i="11"/>
  <c r="H450" i="11"/>
  <c r="H577" i="11"/>
  <c r="H503" i="11"/>
  <c r="H83" i="11"/>
  <c r="H16" i="11"/>
  <c r="H222" i="11"/>
  <c r="H422" i="11"/>
  <c r="H501" i="11"/>
  <c r="H216" i="11"/>
  <c r="H149" i="11"/>
  <c r="H15" i="11"/>
  <c r="H574" i="11"/>
  <c r="H561" i="11"/>
  <c r="H415" i="11"/>
  <c r="H155" i="11"/>
  <c r="H241" i="11"/>
  <c r="H316" i="11"/>
  <c r="H22" i="11"/>
  <c r="H80" i="11"/>
  <c r="H581" i="11"/>
  <c r="H419" i="11"/>
  <c r="H365" i="11"/>
  <c r="H387" i="11"/>
  <c r="H168" i="11"/>
  <c r="H288" i="11"/>
  <c r="H7" i="11"/>
  <c r="H271" i="11"/>
  <c r="H160" i="11"/>
  <c r="H140" i="11"/>
  <c r="H337" i="11"/>
  <c r="H246" i="11"/>
  <c r="H433" i="11"/>
  <c r="H255" i="11"/>
  <c r="H472" i="11"/>
  <c r="H331" i="11"/>
  <c r="H463" i="11"/>
  <c r="H488" i="11"/>
  <c r="H189" i="11"/>
  <c r="H479" i="11"/>
  <c r="H49" i="11"/>
  <c r="H251" i="11"/>
  <c r="H363" i="11"/>
  <c r="H96" i="11"/>
  <c r="H88" i="11"/>
  <c r="H381" i="11"/>
  <c r="H229" i="11"/>
  <c r="H511" i="11"/>
  <c r="H154" i="11"/>
  <c r="H200" i="11"/>
  <c r="H99" i="11"/>
  <c r="H490" i="11"/>
  <c r="H568" i="11"/>
  <c r="H321" i="11"/>
  <c r="H23" i="11"/>
  <c r="H600" i="11"/>
  <c r="H497" i="11"/>
  <c r="H354" i="11"/>
  <c r="H18" i="11"/>
  <c r="H351" i="11"/>
  <c r="H122" i="11"/>
  <c r="H198" i="11"/>
  <c r="H534" i="11"/>
  <c r="H223" i="11"/>
  <c r="H383" i="11"/>
  <c r="H269" i="11"/>
  <c r="H37" i="11"/>
  <c r="H107" i="11"/>
  <c r="H266" i="11"/>
  <c r="H280" i="11"/>
  <c r="H413" i="11"/>
  <c r="H449" i="11"/>
  <c r="H132" i="11"/>
  <c r="H589" i="11"/>
  <c r="H3" i="11"/>
  <c r="H51" i="11"/>
  <c r="H369" i="11"/>
  <c r="H151" i="11"/>
  <c r="H514" i="11"/>
  <c r="H31" i="11"/>
  <c r="H486" i="11"/>
  <c r="H375" i="11"/>
  <c r="H549" i="11"/>
  <c r="H335" i="11"/>
  <c r="H593" i="11"/>
  <c r="H69" i="11"/>
  <c r="H248" i="11"/>
  <c r="H454" i="11"/>
  <c r="H328" i="11"/>
  <c r="H526" i="11"/>
  <c r="H311" i="11"/>
  <c r="H595" i="11"/>
  <c r="H341" i="11"/>
  <c r="H63" i="11"/>
  <c r="H569" i="11"/>
  <c r="H214" i="11"/>
  <c r="H547" i="11"/>
  <c r="H469" i="11"/>
  <c r="H135" i="11"/>
  <c r="H110" i="11"/>
  <c r="H236" i="11"/>
  <c r="H204" i="11"/>
  <c r="H591" i="11"/>
  <c r="H287" i="11"/>
  <c r="H203" i="11"/>
  <c r="H197" i="11"/>
  <c r="H240" i="11"/>
  <c r="H342" i="11"/>
  <c r="H55" i="11"/>
  <c r="H234" i="11"/>
  <c r="H585" i="11"/>
  <c r="H350" i="11"/>
  <c r="H309" i="11"/>
  <c r="H435" i="11"/>
  <c r="H336" i="11"/>
  <c r="H464" i="11"/>
  <c r="H11" i="11"/>
  <c r="H467" i="11"/>
  <c r="H592" i="11"/>
  <c r="H239" i="11"/>
  <c r="H554" i="11"/>
  <c r="H109" i="11"/>
  <c r="H171" i="11"/>
  <c r="H394" i="11"/>
  <c r="H294" i="11"/>
  <c r="H262" i="11"/>
  <c r="H482" i="11"/>
  <c r="H284" i="11"/>
  <c r="H411" i="11"/>
  <c r="H66" i="11"/>
  <c r="H521" i="11"/>
  <c r="H368" i="11"/>
  <c r="H538" i="11"/>
  <c r="H535" i="11"/>
  <c r="H477" i="11"/>
  <c r="H174" i="11"/>
  <c r="H360" i="11"/>
  <c r="H137" i="11"/>
  <c r="H164" i="11"/>
  <c r="H201" i="11"/>
  <c r="H546" i="11"/>
  <c r="H525" i="11"/>
  <c r="H131" i="11"/>
  <c r="H530" i="11"/>
  <c r="H186" i="11"/>
  <c r="H296" i="11"/>
  <c r="H90" i="11"/>
  <c r="H348" i="11"/>
  <c r="H444" i="11"/>
  <c r="H285" i="11"/>
  <c r="H276" i="11"/>
  <c r="H545" i="11"/>
  <c r="H424" i="11"/>
  <c r="H427" i="11"/>
  <c r="H286" i="11"/>
  <c r="H476" i="11"/>
  <c r="H279" i="11"/>
  <c r="H166" i="11"/>
  <c r="H172" i="11"/>
  <c r="H146" i="11"/>
  <c r="H148" i="11"/>
  <c r="H304" i="11"/>
  <c r="H398" i="11"/>
  <c r="H59" i="11"/>
  <c r="H345" i="11"/>
  <c r="H566" i="11"/>
  <c r="H94" i="11"/>
  <c r="H178" i="11"/>
  <c r="H47" i="11"/>
  <c r="H400" i="11"/>
  <c r="H27" i="11"/>
  <c r="H338" i="11"/>
  <c r="H339" i="11"/>
  <c r="H73" i="11"/>
  <c r="H405" i="11"/>
  <c r="H297" i="11"/>
  <c r="H98" i="11"/>
  <c r="H571" i="11"/>
  <c r="H226" i="11"/>
  <c r="H586" i="11"/>
  <c r="H242" i="11"/>
  <c r="H425" i="11"/>
  <c r="H470" i="11"/>
  <c r="H13" i="11"/>
  <c r="H529" i="11"/>
  <c r="H169" i="11"/>
  <c r="H320" i="11"/>
  <c r="H278" i="11"/>
  <c r="H556" i="11"/>
  <c r="H423" i="11"/>
  <c r="H292" i="11"/>
  <c r="H349" i="11"/>
  <c r="H173" i="11"/>
  <c r="H243" i="11"/>
  <c r="H194" i="11"/>
  <c r="H457" i="11"/>
  <c r="H268" i="11"/>
  <c r="H520" i="11"/>
  <c r="H346" i="11"/>
  <c r="H429" i="11"/>
  <c r="H142" i="11"/>
  <c r="H443" i="11"/>
  <c r="H475" i="11"/>
  <c r="H183" i="11"/>
  <c r="H254" i="11"/>
  <c r="H84" i="11"/>
  <c r="H118" i="11"/>
  <c r="H273" i="11"/>
  <c r="H41" i="11"/>
  <c r="H275" i="11"/>
  <c r="H308" i="11"/>
  <c r="H334" i="11"/>
  <c r="H583" i="11"/>
  <c r="H462" i="11"/>
  <c r="H509" i="11"/>
  <c r="H500" i="11"/>
  <c r="H221" i="11"/>
  <c r="H552" i="11"/>
  <c r="H384" i="11"/>
  <c r="H153" i="11"/>
  <c r="H158" i="11"/>
  <c r="H366" i="11"/>
  <c r="H333" i="11"/>
  <c r="H572" i="11"/>
  <c r="H53" i="11"/>
  <c r="H579" i="11"/>
  <c r="H299" i="11"/>
  <c r="H478" i="11"/>
  <c r="H313" i="11"/>
  <c r="H498" i="11"/>
  <c r="H17" i="11"/>
  <c r="H232" i="11"/>
  <c r="H4" i="11"/>
  <c r="H70" i="11"/>
  <c r="H325" i="11"/>
  <c r="H436" i="11"/>
  <c r="H282" i="11"/>
  <c r="H52" i="11"/>
  <c r="H597" i="11"/>
  <c r="H116" i="11"/>
  <c r="H101" i="11"/>
  <c r="H162" i="11"/>
  <c r="H152" i="11"/>
  <c r="H370" i="11"/>
  <c r="H314" i="11"/>
  <c r="H510" i="11"/>
  <c r="H598" i="11"/>
  <c r="H139" i="11"/>
  <c r="H573" i="11"/>
  <c r="H250" i="11"/>
  <c r="H105" i="11"/>
  <c r="H332" i="11"/>
  <c r="H210" i="11"/>
  <c r="H390" i="11"/>
  <c r="H512" i="11"/>
  <c r="H551" i="11"/>
  <c r="H373" i="11"/>
  <c r="H465" i="11"/>
  <c r="H120" i="11"/>
  <c r="H215" i="11"/>
  <c r="H5" i="11"/>
  <c r="H71" i="11"/>
  <c r="H138" i="11"/>
  <c r="H97" i="11"/>
  <c r="H100" i="11"/>
  <c r="H247" i="11"/>
  <c r="H431" i="11"/>
  <c r="H124" i="11"/>
  <c r="H76" i="11"/>
  <c r="H134" i="11"/>
  <c r="H555" i="11"/>
  <c r="H326" i="11"/>
  <c r="H421" i="11"/>
  <c r="H402" i="11"/>
  <c r="H499" i="11"/>
  <c r="H448" i="11"/>
  <c r="H496" i="11"/>
  <c r="H406" i="11"/>
  <c r="H227" i="11"/>
  <c r="H176" i="11"/>
  <c r="H432" i="11"/>
  <c r="H564" i="11"/>
  <c r="H260" i="11"/>
  <c r="H32" i="11"/>
  <c r="H190" i="11"/>
  <c r="H377" i="11"/>
  <c r="H353" i="11"/>
  <c r="H401" i="11"/>
  <c r="H61" i="11"/>
  <c r="H237" i="11"/>
  <c r="H123" i="11"/>
  <c r="H106" i="11"/>
  <c r="H8" i="11"/>
  <c r="H426" i="11"/>
  <c r="H458" i="11"/>
  <c r="H205" i="11"/>
  <c r="H29" i="11"/>
  <c r="H33" i="11"/>
  <c r="H127" i="11"/>
  <c r="H417" i="11"/>
  <c r="H388" i="11"/>
  <c r="H367" i="11"/>
  <c r="H492" i="11"/>
  <c r="H182" i="11"/>
  <c r="H206" i="11"/>
  <c r="H62" i="11"/>
  <c r="H92" i="11"/>
  <c r="H563" i="11"/>
  <c r="H126" i="11"/>
  <c r="H567" i="11"/>
  <c r="H502" i="11"/>
  <c r="H114" i="11"/>
  <c r="H179" i="11"/>
  <c r="H541" i="11"/>
  <c r="H305" i="11"/>
  <c r="H87" i="11"/>
  <c r="H277" i="11"/>
  <c r="H539" i="11"/>
  <c r="H121" i="11"/>
  <c r="H58" i="11"/>
  <c r="H136" i="11"/>
  <c r="H408" i="11"/>
  <c r="H396" i="11"/>
  <c r="H170" i="11"/>
  <c r="H77" i="11"/>
  <c r="H38" i="11"/>
  <c r="H56" i="11"/>
  <c r="H565" i="11"/>
  <c r="H518" i="11"/>
  <c r="H473" i="11"/>
  <c r="H44" i="11"/>
  <c r="H412" i="11"/>
  <c r="H322" i="11"/>
  <c r="H306" i="11"/>
  <c r="H446" i="11"/>
  <c r="H527" i="11"/>
  <c r="H6" i="11"/>
  <c r="H25" i="11"/>
  <c r="H78" i="11"/>
  <c r="H536" i="11"/>
  <c r="H324" i="11"/>
  <c r="H513" i="11"/>
  <c r="H175" i="11"/>
  <c r="H93" i="11"/>
  <c r="H389" i="11"/>
  <c r="H358" i="11"/>
  <c r="H317" i="11"/>
  <c r="H372" i="11"/>
  <c r="K372" i="11" l="1"/>
  <c r="L372" i="11" s="1"/>
  <c r="I372" i="11"/>
  <c r="J372" i="11"/>
  <c r="J317" i="11"/>
  <c r="I317" i="11"/>
  <c r="K317" i="11"/>
  <c r="L317" i="11" s="1"/>
  <c r="J358" i="11"/>
  <c r="K358" i="11"/>
  <c r="L358" i="11" s="1"/>
  <c r="I358" i="11"/>
  <c r="I389" i="11"/>
  <c r="K389" i="11"/>
  <c r="L389" i="11" s="1"/>
  <c r="J389" i="11"/>
  <c r="K93" i="11"/>
  <c r="L93" i="11" s="1"/>
  <c r="I93" i="11"/>
  <c r="I175" i="11"/>
  <c r="K175" i="11"/>
  <c r="L175" i="11" s="1"/>
  <c r="J175" i="11"/>
  <c r="K513" i="11"/>
  <c r="L513" i="11" s="1"/>
  <c r="J513" i="11"/>
  <c r="I513" i="11"/>
  <c r="K324" i="11"/>
  <c r="L324" i="11" s="1"/>
  <c r="J324" i="11"/>
  <c r="I324" i="11"/>
  <c r="J536" i="11"/>
  <c r="K536" i="11"/>
  <c r="L536" i="11" s="1"/>
  <c r="I536" i="11"/>
  <c r="I78" i="11"/>
  <c r="K78" i="11"/>
  <c r="L78" i="11" s="1"/>
  <c r="K25" i="11"/>
  <c r="L25" i="11" s="1"/>
  <c r="I25" i="11"/>
  <c r="I6" i="11"/>
  <c r="K6" i="11"/>
  <c r="L6" i="11" s="1"/>
  <c r="K527" i="11"/>
  <c r="L527" i="11" s="1"/>
  <c r="I527" i="11"/>
  <c r="J527" i="11"/>
  <c r="J446" i="11"/>
  <c r="I446" i="11"/>
  <c r="K446" i="11"/>
  <c r="L446" i="11" s="1"/>
  <c r="I306" i="11"/>
  <c r="K306" i="11"/>
  <c r="L306" i="11" s="1"/>
  <c r="J306" i="11"/>
  <c r="K322" i="11"/>
  <c r="L322" i="11" s="1"/>
  <c r="J322" i="11"/>
  <c r="I322" i="11"/>
  <c r="K412" i="11"/>
  <c r="L412" i="11" s="1"/>
  <c r="J412" i="11"/>
  <c r="I412" i="11"/>
  <c r="I44" i="11"/>
  <c r="K44" i="11"/>
  <c r="L44" i="11" s="1"/>
  <c r="I473" i="11"/>
  <c r="K473" i="11"/>
  <c r="L473" i="11" s="1"/>
  <c r="J473" i="11"/>
  <c r="J518" i="11"/>
  <c r="I518" i="11"/>
  <c r="K518" i="11"/>
  <c r="L518" i="11" s="1"/>
  <c r="I565" i="11"/>
  <c r="J565" i="11"/>
  <c r="K565" i="11"/>
  <c r="L565" i="11" s="1"/>
  <c r="K56" i="11"/>
  <c r="L56" i="11" s="1"/>
  <c r="I56" i="11"/>
  <c r="I38" i="11"/>
  <c r="K38" i="11"/>
  <c r="L38" i="11" s="1"/>
  <c r="K77" i="11"/>
  <c r="L77" i="11" s="1"/>
  <c r="I77" i="11"/>
  <c r="K170" i="11"/>
  <c r="L170" i="11" s="1"/>
  <c r="J170" i="11"/>
  <c r="I170" i="11"/>
  <c r="I396" i="11"/>
  <c r="K396" i="11"/>
  <c r="L396" i="11" s="1"/>
  <c r="J396" i="11"/>
  <c r="I408" i="11"/>
  <c r="K408" i="11"/>
  <c r="L408" i="11" s="1"/>
  <c r="J408" i="11"/>
  <c r="K136" i="11"/>
  <c r="L136" i="11" s="1"/>
  <c r="I136" i="11"/>
  <c r="J136" i="11"/>
  <c r="I58" i="11"/>
  <c r="K58" i="11"/>
  <c r="L58" i="11" s="1"/>
  <c r="J121" i="11"/>
  <c r="K121" i="11"/>
  <c r="L121" i="11" s="1"/>
  <c r="I121" i="11"/>
  <c r="K539" i="11"/>
  <c r="L539" i="11" s="1"/>
  <c r="J539" i="11"/>
  <c r="I539" i="11"/>
  <c r="J277" i="11"/>
  <c r="K277" i="11"/>
  <c r="L277" i="11" s="1"/>
  <c r="I277" i="11"/>
  <c r="K87" i="11"/>
  <c r="L87" i="11" s="1"/>
  <c r="I87" i="11"/>
  <c r="K305" i="11"/>
  <c r="L305" i="11" s="1"/>
  <c r="J305" i="11"/>
  <c r="I305" i="11"/>
  <c r="I541" i="11"/>
  <c r="K541" i="11"/>
  <c r="L541" i="11" s="1"/>
  <c r="J541" i="11"/>
  <c r="J179" i="11"/>
  <c r="K179" i="11"/>
  <c r="L179" i="11" s="1"/>
  <c r="I179" i="11"/>
  <c r="J114" i="11"/>
  <c r="K114" i="11"/>
  <c r="L114" i="11" s="1"/>
  <c r="I114" i="11"/>
  <c r="I502" i="11"/>
  <c r="K502" i="11"/>
  <c r="L502" i="11" s="1"/>
  <c r="J502" i="11"/>
  <c r="I567" i="11"/>
  <c r="K567" i="11"/>
  <c r="L567" i="11" s="1"/>
  <c r="J567" i="11"/>
  <c r="K126" i="11"/>
  <c r="L126" i="11" s="1"/>
  <c r="J126" i="11"/>
  <c r="I126" i="11"/>
  <c r="K563" i="11"/>
  <c r="L563" i="11" s="1"/>
  <c r="I563" i="11"/>
  <c r="J563" i="11"/>
  <c r="I92" i="11"/>
  <c r="K92" i="11"/>
  <c r="L92" i="11" s="1"/>
  <c r="J92" i="11"/>
  <c r="K62" i="11"/>
  <c r="L62" i="11" s="1"/>
  <c r="I62" i="11"/>
  <c r="K206" i="11"/>
  <c r="L206" i="11" s="1"/>
  <c r="I206" i="11"/>
  <c r="J206" i="11"/>
  <c r="K182" i="11"/>
  <c r="L182" i="11" s="1"/>
  <c r="J182" i="11"/>
  <c r="I182" i="11"/>
  <c r="K492" i="11"/>
  <c r="L492" i="11" s="1"/>
  <c r="I492" i="11"/>
  <c r="J492" i="11"/>
  <c r="I367" i="11"/>
  <c r="J367" i="11"/>
  <c r="K367" i="11"/>
  <c r="L367" i="11" s="1"/>
  <c r="K388" i="11"/>
  <c r="L388" i="11" s="1"/>
  <c r="I388" i="11"/>
  <c r="J388" i="11"/>
  <c r="J417" i="11"/>
  <c r="K417" i="11"/>
  <c r="L417" i="11" s="1"/>
  <c r="I417" i="11"/>
  <c r="K127" i="11"/>
  <c r="L127" i="11" s="1"/>
  <c r="J127" i="11"/>
  <c r="I127" i="11"/>
  <c r="I33" i="11"/>
  <c r="K33" i="11"/>
  <c r="L33" i="11" s="1"/>
  <c r="K29" i="11"/>
  <c r="L29" i="11" s="1"/>
  <c r="I29" i="11"/>
  <c r="I205" i="11"/>
  <c r="K205" i="11"/>
  <c r="L205" i="11" s="1"/>
  <c r="J205" i="11"/>
  <c r="K458" i="11"/>
  <c r="L458" i="11" s="1"/>
  <c r="I458" i="11"/>
  <c r="J458" i="11"/>
  <c r="J426" i="11"/>
  <c r="I426" i="11"/>
  <c r="K426" i="11"/>
  <c r="L426" i="11" s="1"/>
  <c r="K8" i="11"/>
  <c r="L8" i="11" s="1"/>
  <c r="I8" i="11"/>
  <c r="J106" i="11"/>
  <c r="K106" i="11"/>
  <c r="L106" i="11" s="1"/>
  <c r="I106" i="11"/>
  <c r="J123" i="11"/>
  <c r="I123" i="11"/>
  <c r="K123" i="11"/>
  <c r="L123" i="11" s="1"/>
  <c r="K237" i="11"/>
  <c r="L237" i="11" s="1"/>
  <c r="J237" i="11"/>
  <c r="I237" i="11"/>
  <c r="I61" i="11"/>
  <c r="K61" i="11"/>
  <c r="L61" i="11" s="1"/>
  <c r="I401" i="11"/>
  <c r="J401" i="11"/>
  <c r="K401" i="11"/>
  <c r="L401" i="11" s="1"/>
  <c r="K353" i="11"/>
  <c r="L353" i="11" s="1"/>
  <c r="J353" i="11"/>
  <c r="I353" i="11"/>
  <c r="K377" i="11"/>
  <c r="L377" i="11" s="1"/>
  <c r="J377" i="11"/>
  <c r="I377" i="11"/>
  <c r="K190" i="11"/>
  <c r="L190" i="11" s="1"/>
  <c r="J190" i="11"/>
  <c r="I190" i="11"/>
  <c r="K32" i="11"/>
  <c r="L32" i="11" s="1"/>
  <c r="I32" i="11"/>
  <c r="K260" i="11"/>
  <c r="L260" i="11" s="1"/>
  <c r="I260" i="11"/>
  <c r="J260" i="11"/>
  <c r="K564" i="11"/>
  <c r="L564" i="11" s="1"/>
  <c r="J564" i="11"/>
  <c r="I564" i="11"/>
  <c r="K432" i="11"/>
  <c r="L432" i="11" s="1"/>
  <c r="I432" i="11"/>
  <c r="J432" i="11"/>
  <c r="K176" i="11"/>
  <c r="L176" i="11" s="1"/>
  <c r="J176" i="11"/>
  <c r="I176" i="11"/>
  <c r="I227" i="11"/>
  <c r="J227" i="11"/>
  <c r="K227" i="11"/>
  <c r="L227" i="11" s="1"/>
  <c r="J406" i="11"/>
  <c r="I406" i="11"/>
  <c r="K406" i="11"/>
  <c r="L406" i="11" s="1"/>
  <c r="K496" i="11"/>
  <c r="L496" i="11" s="1"/>
  <c r="I496" i="11"/>
  <c r="J496" i="11"/>
  <c r="I448" i="11"/>
  <c r="J448" i="11"/>
  <c r="K448" i="11"/>
  <c r="L448" i="11" s="1"/>
  <c r="J499" i="11"/>
  <c r="I499" i="11"/>
  <c r="K499" i="11"/>
  <c r="L499" i="11" s="1"/>
  <c r="I402" i="11"/>
  <c r="K402" i="11"/>
  <c r="L402" i="11" s="1"/>
  <c r="J402" i="11"/>
  <c r="J421" i="11"/>
  <c r="K421" i="11"/>
  <c r="L421" i="11" s="1"/>
  <c r="I421" i="11"/>
  <c r="J326" i="11"/>
  <c r="K326" i="11"/>
  <c r="L326" i="11" s="1"/>
  <c r="I326" i="11"/>
  <c r="I555" i="11"/>
  <c r="K555" i="11"/>
  <c r="L555" i="11" s="1"/>
  <c r="J555" i="11"/>
  <c r="K134" i="11"/>
  <c r="L134" i="11" s="1"/>
  <c r="J134" i="11"/>
  <c r="I134" i="11"/>
  <c r="K76" i="11"/>
  <c r="L76" i="11" s="1"/>
  <c r="I76" i="11"/>
  <c r="J124" i="11"/>
  <c r="I124" i="11"/>
  <c r="K124" i="11"/>
  <c r="L124" i="11" s="1"/>
  <c r="I431" i="11"/>
  <c r="J431" i="11"/>
  <c r="K431" i="11"/>
  <c r="L431" i="11" s="1"/>
  <c r="I247" i="11"/>
  <c r="J247" i="11"/>
  <c r="K247" i="11"/>
  <c r="L247" i="11" s="1"/>
  <c r="K100" i="11"/>
  <c r="L100" i="11" s="1"/>
  <c r="I100" i="11"/>
  <c r="J100" i="11"/>
  <c r="I97" i="11"/>
  <c r="K97" i="11"/>
  <c r="L97" i="11" s="1"/>
  <c r="I138" i="11"/>
  <c r="K138" i="11"/>
  <c r="L138" i="11" s="1"/>
  <c r="J138" i="11"/>
  <c r="K71" i="11"/>
  <c r="L71" i="11" s="1"/>
  <c r="I71" i="11"/>
  <c r="K5" i="11"/>
  <c r="L5" i="11" s="1"/>
  <c r="I5" i="11"/>
  <c r="K215" i="11"/>
  <c r="L215" i="11" s="1"/>
  <c r="I215" i="11"/>
  <c r="J215" i="11"/>
  <c r="I120" i="11"/>
  <c r="J120" i="11"/>
  <c r="K120" i="11"/>
  <c r="L120" i="11" s="1"/>
  <c r="I465" i="11"/>
  <c r="J465" i="11"/>
  <c r="K465" i="11"/>
  <c r="L465" i="11" s="1"/>
  <c r="I373" i="11"/>
  <c r="J373" i="11"/>
  <c r="K373" i="11"/>
  <c r="L373" i="11" s="1"/>
  <c r="J551" i="11"/>
  <c r="I551" i="11"/>
  <c r="K551" i="11"/>
  <c r="L551" i="11" s="1"/>
  <c r="K512" i="11"/>
  <c r="L512" i="11" s="1"/>
  <c r="J512" i="11"/>
  <c r="I512" i="11"/>
  <c r="J390" i="11"/>
  <c r="I390" i="11"/>
  <c r="K390" i="11"/>
  <c r="L390" i="11" s="1"/>
  <c r="I210" i="11"/>
  <c r="K210" i="11"/>
  <c r="L210" i="11" s="1"/>
  <c r="J210" i="11"/>
  <c r="I332" i="11"/>
  <c r="J332" i="11"/>
  <c r="K332" i="11"/>
  <c r="L332" i="11" s="1"/>
  <c r="I105" i="11"/>
  <c r="K105" i="11"/>
  <c r="L105" i="11" s="1"/>
  <c r="J105" i="11"/>
  <c r="J250" i="11"/>
  <c r="I250" i="11"/>
  <c r="K250" i="11"/>
  <c r="L250" i="11" s="1"/>
  <c r="J573" i="11"/>
  <c r="K573" i="11"/>
  <c r="L573" i="11" s="1"/>
  <c r="I573" i="11"/>
  <c r="J139" i="11"/>
  <c r="K139" i="11"/>
  <c r="L139" i="11" s="1"/>
  <c r="I139" i="11"/>
  <c r="J598" i="11"/>
  <c r="I598" i="11"/>
  <c r="K598" i="11"/>
  <c r="L598" i="11" s="1"/>
  <c r="I510" i="11"/>
  <c r="J510" i="11"/>
  <c r="K510" i="11"/>
  <c r="L510" i="11" s="1"/>
  <c r="K314" i="11"/>
  <c r="L314" i="11" s="1"/>
  <c r="J314" i="11"/>
  <c r="I314" i="11"/>
  <c r="I370" i="11"/>
  <c r="K370" i="11"/>
  <c r="L370" i="11" s="1"/>
  <c r="J370" i="11"/>
  <c r="I152" i="11"/>
  <c r="J152" i="11"/>
  <c r="K152" i="11"/>
  <c r="L152" i="11" s="1"/>
  <c r="I162" i="11"/>
  <c r="J162" i="11"/>
  <c r="K162" i="11"/>
  <c r="L162" i="11" s="1"/>
  <c r="I101" i="11"/>
  <c r="J101" i="11"/>
  <c r="K101" i="11"/>
  <c r="L101" i="11" s="1"/>
  <c r="K116" i="11"/>
  <c r="L116" i="11" s="1"/>
  <c r="J116" i="11"/>
  <c r="I116" i="11"/>
  <c r="I597" i="11"/>
  <c r="J597" i="11"/>
  <c r="K597" i="11"/>
  <c r="L597" i="11" s="1"/>
  <c r="I52" i="11"/>
  <c r="K52" i="11"/>
  <c r="L52" i="11" s="1"/>
  <c r="K282" i="11"/>
  <c r="L282" i="11" s="1"/>
  <c r="J282" i="11"/>
  <c r="I282" i="11"/>
  <c r="J436" i="11"/>
  <c r="I436" i="11"/>
  <c r="K436" i="11"/>
  <c r="L436" i="11" s="1"/>
  <c r="I325" i="11"/>
  <c r="K325" i="11"/>
  <c r="L325" i="11" s="1"/>
  <c r="J325" i="11"/>
  <c r="K70" i="11"/>
  <c r="L70" i="11" s="1"/>
  <c r="I70" i="11"/>
  <c r="J4" i="11"/>
  <c r="I4" i="11"/>
  <c r="K4" i="11"/>
  <c r="L4" i="11" s="1"/>
  <c r="J232" i="11"/>
  <c r="I232" i="11"/>
  <c r="K232" i="11"/>
  <c r="L232" i="11" s="1"/>
  <c r="I17" i="11"/>
  <c r="K17" i="11"/>
  <c r="L17" i="11" s="1"/>
  <c r="I498" i="11"/>
  <c r="J498" i="11"/>
  <c r="K498" i="11"/>
  <c r="L498" i="11" s="1"/>
  <c r="K313" i="11"/>
  <c r="L313" i="11" s="1"/>
  <c r="J313" i="11"/>
  <c r="I313" i="11"/>
  <c r="J478" i="11"/>
  <c r="I478" i="11"/>
  <c r="K478" i="11"/>
  <c r="L478" i="11" s="1"/>
  <c r="K299" i="11"/>
  <c r="L299" i="11" s="1"/>
  <c r="J299" i="11"/>
  <c r="I299" i="11"/>
  <c r="J579" i="11"/>
  <c r="I579" i="11"/>
  <c r="K579" i="11"/>
  <c r="L579" i="11" s="1"/>
  <c r="I53" i="11"/>
  <c r="K53" i="11"/>
  <c r="L53" i="11" s="1"/>
  <c r="I572" i="11"/>
  <c r="J572" i="11"/>
  <c r="K572" i="11"/>
  <c r="L572" i="11" s="1"/>
  <c r="J333" i="11"/>
  <c r="K333" i="11"/>
  <c r="L333" i="11" s="1"/>
  <c r="I333" i="11"/>
  <c r="I366" i="11"/>
  <c r="K366" i="11"/>
  <c r="L366" i="11" s="1"/>
  <c r="J366" i="11"/>
  <c r="J158" i="11"/>
  <c r="I158" i="11"/>
  <c r="K158" i="11"/>
  <c r="L158" i="11" s="1"/>
  <c r="I153" i="11"/>
  <c r="K153" i="11"/>
  <c r="L153" i="11" s="1"/>
  <c r="J153" i="11"/>
  <c r="I384" i="11"/>
  <c r="J384" i="11"/>
  <c r="K384" i="11"/>
  <c r="L384" i="11" s="1"/>
  <c r="J552" i="11"/>
  <c r="K552" i="11"/>
  <c r="L552" i="11" s="1"/>
  <c r="I552" i="11"/>
  <c r="J221" i="11"/>
  <c r="I221" i="11"/>
  <c r="K221" i="11"/>
  <c r="L221" i="11" s="1"/>
  <c r="I500" i="11"/>
  <c r="K500" i="11"/>
  <c r="L500" i="11" s="1"/>
  <c r="J500" i="11"/>
  <c r="K509" i="11"/>
  <c r="L509" i="11" s="1"/>
  <c r="J509" i="11"/>
  <c r="I509" i="11"/>
  <c r="I462" i="11"/>
  <c r="J462" i="11"/>
  <c r="K462" i="11"/>
  <c r="L462" i="11" s="1"/>
  <c r="J583" i="11"/>
  <c r="I583" i="11"/>
  <c r="K583" i="11"/>
  <c r="L583" i="11" s="1"/>
  <c r="I334" i="11"/>
  <c r="K334" i="11"/>
  <c r="L334" i="11" s="1"/>
  <c r="J334" i="11"/>
  <c r="I308" i="11"/>
  <c r="J308" i="11"/>
  <c r="K308" i="11"/>
  <c r="L308" i="11" s="1"/>
  <c r="K275" i="11"/>
  <c r="L275" i="11" s="1"/>
  <c r="J275" i="11"/>
  <c r="I275" i="11"/>
  <c r="K41" i="11"/>
  <c r="L41" i="11" s="1"/>
  <c r="I41" i="11"/>
  <c r="J273" i="11"/>
  <c r="I273" i="11"/>
  <c r="K273" i="11"/>
  <c r="L273" i="11" s="1"/>
  <c r="K118" i="11"/>
  <c r="L118" i="11" s="1"/>
  <c r="J118" i="11"/>
  <c r="I118" i="11"/>
  <c r="K84" i="11"/>
  <c r="L84" i="11" s="1"/>
  <c r="I84" i="11"/>
  <c r="J254" i="11"/>
  <c r="K254" i="11"/>
  <c r="L254" i="11" s="1"/>
  <c r="I254" i="11"/>
  <c r="K183" i="11"/>
  <c r="L183" i="11" s="1"/>
  <c r="I183" i="11"/>
  <c r="J183" i="11"/>
  <c r="J475" i="11"/>
  <c r="I475" i="11"/>
  <c r="K475" i="11"/>
  <c r="L475" i="11" s="1"/>
  <c r="J443" i="11"/>
  <c r="K443" i="11"/>
  <c r="L443" i="11" s="1"/>
  <c r="I443" i="11"/>
  <c r="I142" i="11"/>
  <c r="K142" i="11"/>
  <c r="L142" i="11" s="1"/>
  <c r="J142" i="11"/>
  <c r="K429" i="11"/>
  <c r="L429" i="11" s="1"/>
  <c r="I429" i="11"/>
  <c r="J429" i="11"/>
  <c r="K346" i="11"/>
  <c r="L346" i="11" s="1"/>
  <c r="J346" i="11"/>
  <c r="I346" i="11"/>
  <c r="J520" i="11"/>
  <c r="K520" i="11"/>
  <c r="L520" i="11" s="1"/>
  <c r="I520" i="11"/>
  <c r="I268" i="11"/>
  <c r="K268" i="11"/>
  <c r="L268" i="11" s="1"/>
  <c r="J268" i="11"/>
  <c r="K457" i="11"/>
  <c r="L457" i="11" s="1"/>
  <c r="J457" i="11"/>
  <c r="I457" i="11"/>
  <c r="I194" i="11"/>
  <c r="K194" i="11"/>
  <c r="L194" i="11" s="1"/>
  <c r="J194" i="11"/>
  <c r="K243" i="11"/>
  <c r="L243" i="11" s="1"/>
  <c r="J243" i="11"/>
  <c r="I243" i="11"/>
  <c r="J173" i="11"/>
  <c r="K173" i="11"/>
  <c r="L173" i="11" s="1"/>
  <c r="I173" i="11"/>
  <c r="J349" i="11"/>
  <c r="K349" i="11"/>
  <c r="L349" i="11" s="1"/>
  <c r="I349" i="11"/>
  <c r="I292" i="11"/>
  <c r="J292" i="11"/>
  <c r="K292" i="11"/>
  <c r="L292" i="11" s="1"/>
  <c r="K423" i="11"/>
  <c r="L423" i="11" s="1"/>
  <c r="I423" i="11"/>
  <c r="J423" i="11"/>
  <c r="I556" i="11"/>
  <c r="J556" i="11"/>
  <c r="K556" i="11"/>
  <c r="L556" i="11" s="1"/>
  <c r="K278" i="11"/>
  <c r="L278" i="11" s="1"/>
  <c r="I278" i="11"/>
  <c r="J278" i="11"/>
  <c r="K320" i="11"/>
  <c r="L320" i="11" s="1"/>
  <c r="J320" i="11"/>
  <c r="I320" i="11"/>
  <c r="K169" i="11"/>
  <c r="L169" i="11" s="1"/>
  <c r="I169" i="11"/>
  <c r="J169" i="11"/>
  <c r="K529" i="11"/>
  <c r="L529" i="11" s="1"/>
  <c r="J529" i="11"/>
  <c r="I529" i="11"/>
  <c r="I13" i="11"/>
  <c r="K13" i="11"/>
  <c r="L13" i="11" s="1"/>
  <c r="J470" i="11"/>
  <c r="K470" i="11"/>
  <c r="L470" i="11" s="1"/>
  <c r="I470" i="11"/>
  <c r="I425" i="11"/>
  <c r="K425" i="11"/>
  <c r="L425" i="11" s="1"/>
  <c r="J425" i="11"/>
  <c r="J242" i="11"/>
  <c r="K242" i="11"/>
  <c r="L242" i="11" s="1"/>
  <c r="I242" i="11"/>
  <c r="J586" i="11"/>
  <c r="I586" i="11"/>
  <c r="K586" i="11"/>
  <c r="L586" i="11" s="1"/>
  <c r="J226" i="11"/>
  <c r="K226" i="11"/>
  <c r="L226" i="11" s="1"/>
  <c r="I226" i="11"/>
  <c r="K571" i="11"/>
  <c r="L571" i="11" s="1"/>
  <c r="J571" i="11"/>
  <c r="I571" i="11"/>
  <c r="I98" i="11"/>
  <c r="K98" i="11"/>
  <c r="L98" i="11" s="1"/>
  <c r="I297" i="11"/>
  <c r="K297" i="11"/>
  <c r="L297" i="11" s="1"/>
  <c r="J297" i="11"/>
  <c r="J405" i="11"/>
  <c r="K405" i="11"/>
  <c r="L405" i="11" s="1"/>
  <c r="I405" i="11"/>
  <c r="I73" i="11"/>
  <c r="K73" i="11"/>
  <c r="L73" i="11" s="1"/>
  <c r="J339" i="11"/>
  <c r="K339" i="11"/>
  <c r="L339" i="11" s="1"/>
  <c r="I339" i="11"/>
  <c r="J338" i="11"/>
  <c r="K338" i="11"/>
  <c r="L338" i="11" s="1"/>
  <c r="I338" i="11"/>
  <c r="I27" i="11"/>
  <c r="K27" i="11"/>
  <c r="L27" i="11" s="1"/>
  <c r="K400" i="11"/>
  <c r="L400" i="11" s="1"/>
  <c r="I400" i="11"/>
  <c r="J400" i="11"/>
  <c r="I47" i="11"/>
  <c r="K47" i="11"/>
  <c r="L47" i="11" s="1"/>
  <c r="J178" i="11"/>
  <c r="I178" i="11"/>
  <c r="K178" i="11"/>
  <c r="L178" i="11" s="1"/>
  <c r="I94" i="11"/>
  <c r="K94" i="11"/>
  <c r="L94" i="11" s="1"/>
  <c r="K566" i="11"/>
  <c r="L566" i="11" s="1"/>
  <c r="I566" i="11"/>
  <c r="J566" i="11"/>
  <c r="I345" i="11"/>
  <c r="J345" i="11"/>
  <c r="K345" i="11"/>
  <c r="L345" i="11" s="1"/>
  <c r="I59" i="11"/>
  <c r="K59" i="11"/>
  <c r="L59" i="11" s="1"/>
  <c r="K398" i="11"/>
  <c r="L398" i="11" s="1"/>
  <c r="I398" i="11"/>
  <c r="J398" i="11"/>
  <c r="K304" i="11"/>
  <c r="L304" i="11" s="1"/>
  <c r="J304" i="11"/>
  <c r="I304" i="11"/>
  <c r="I148" i="11"/>
  <c r="J148" i="11"/>
  <c r="K148" i="11"/>
  <c r="L148" i="11" s="1"/>
  <c r="J146" i="11"/>
  <c r="I146" i="11"/>
  <c r="K146" i="11"/>
  <c r="L146" i="11" s="1"/>
  <c r="J172" i="11"/>
  <c r="I172" i="11"/>
  <c r="K172" i="11"/>
  <c r="L172" i="11" s="1"/>
  <c r="I166" i="11"/>
  <c r="J166" i="11"/>
  <c r="K166" i="11"/>
  <c r="L166" i="11" s="1"/>
  <c r="K279" i="11"/>
  <c r="L279" i="11" s="1"/>
  <c r="J279" i="11"/>
  <c r="I279" i="11"/>
  <c r="K476" i="11"/>
  <c r="L476" i="11" s="1"/>
  <c r="J476" i="11"/>
  <c r="I476" i="11"/>
  <c r="K286" i="11"/>
  <c r="L286" i="11" s="1"/>
  <c r="I286" i="11"/>
  <c r="J286" i="11"/>
  <c r="I427" i="11"/>
  <c r="K427" i="11"/>
  <c r="L427" i="11" s="1"/>
  <c r="J427" i="11"/>
  <c r="J424" i="11"/>
  <c r="I424" i="11"/>
  <c r="K424" i="11"/>
  <c r="L424" i="11" s="1"/>
  <c r="I545" i="11"/>
  <c r="J545" i="11"/>
  <c r="K545" i="11"/>
  <c r="L545" i="11" s="1"/>
  <c r="I276" i="11"/>
  <c r="K276" i="11"/>
  <c r="L276" i="11" s="1"/>
  <c r="J276" i="11"/>
  <c r="I285" i="11"/>
  <c r="K285" i="11"/>
  <c r="L285" i="11" s="1"/>
  <c r="J285" i="11"/>
  <c r="K444" i="11"/>
  <c r="L444" i="11" s="1"/>
  <c r="I444" i="11"/>
  <c r="J444" i="11"/>
  <c r="K348" i="11"/>
  <c r="L348" i="11" s="1"/>
  <c r="I348" i="11"/>
  <c r="J348" i="11"/>
  <c r="K90" i="11"/>
  <c r="L90" i="11" s="1"/>
  <c r="I90" i="11"/>
  <c r="J296" i="11"/>
  <c r="K296" i="11"/>
  <c r="L296" i="11" s="1"/>
  <c r="I296" i="11"/>
  <c r="K186" i="11"/>
  <c r="L186" i="11" s="1"/>
  <c r="I186" i="11"/>
  <c r="J186" i="11"/>
  <c r="K530" i="11"/>
  <c r="L530" i="11" s="1"/>
  <c r="J530" i="11"/>
  <c r="I530" i="11"/>
  <c r="J131" i="11"/>
  <c r="I131" i="11"/>
  <c r="K131" i="11"/>
  <c r="L131" i="11" s="1"/>
  <c r="K525" i="11"/>
  <c r="L525" i="11" s="1"/>
  <c r="J525" i="11"/>
  <c r="I525" i="11"/>
  <c r="J546" i="11"/>
  <c r="K546" i="11"/>
  <c r="L546" i="11" s="1"/>
  <c r="I546" i="11"/>
  <c r="I201" i="11"/>
  <c r="K201" i="11"/>
  <c r="L201" i="11" s="1"/>
  <c r="J201" i="11"/>
  <c r="I164" i="11"/>
  <c r="K164" i="11"/>
  <c r="L164" i="11" s="1"/>
  <c r="J164" i="11"/>
  <c r="J137" i="11"/>
  <c r="I137" i="11"/>
  <c r="K137" i="11"/>
  <c r="L137" i="11" s="1"/>
  <c r="J360" i="11"/>
  <c r="I360" i="11"/>
  <c r="K360" i="11"/>
  <c r="L360" i="11" s="1"/>
  <c r="I174" i="11"/>
  <c r="K174" i="11"/>
  <c r="L174" i="11" s="1"/>
  <c r="J174" i="11"/>
  <c r="K477" i="11"/>
  <c r="L477" i="11" s="1"/>
  <c r="J477" i="11"/>
  <c r="I477" i="11"/>
  <c r="J535" i="11"/>
  <c r="K535" i="11"/>
  <c r="L535" i="11" s="1"/>
  <c r="I535" i="11"/>
  <c r="I538" i="11"/>
  <c r="K538" i="11"/>
  <c r="L538" i="11" s="1"/>
  <c r="J538" i="11"/>
  <c r="J368" i="11"/>
  <c r="K368" i="11"/>
  <c r="L368" i="11" s="1"/>
  <c r="I368" i="11"/>
  <c r="J521" i="11"/>
  <c r="K521" i="11"/>
  <c r="L521" i="11" s="1"/>
  <c r="I521" i="11"/>
  <c r="I66" i="11"/>
  <c r="K66" i="11"/>
  <c r="L66" i="11" s="1"/>
  <c r="K411" i="11"/>
  <c r="L411" i="11" s="1"/>
  <c r="J411" i="11"/>
  <c r="I411" i="11"/>
  <c r="J284" i="11"/>
  <c r="I284" i="11"/>
  <c r="K284" i="11"/>
  <c r="L284" i="11" s="1"/>
  <c r="K482" i="11"/>
  <c r="L482" i="11" s="1"/>
  <c r="I482" i="11"/>
  <c r="J482" i="11"/>
  <c r="J262" i="11"/>
  <c r="I262" i="11"/>
  <c r="K262" i="11"/>
  <c r="L262" i="11" s="1"/>
  <c r="I294" i="11"/>
  <c r="K294" i="11"/>
  <c r="L294" i="11" s="1"/>
  <c r="J294" i="11"/>
  <c r="K394" i="11"/>
  <c r="L394" i="11" s="1"/>
  <c r="J394" i="11"/>
  <c r="I394" i="11"/>
  <c r="K171" i="11"/>
  <c r="L171" i="11" s="1"/>
  <c r="I171" i="11"/>
  <c r="J171" i="11"/>
  <c r="I109" i="11"/>
  <c r="J109" i="11"/>
  <c r="K109" i="11"/>
  <c r="L109" i="11" s="1"/>
  <c r="K554" i="11"/>
  <c r="L554" i="11" s="1"/>
  <c r="I554" i="11"/>
  <c r="J554" i="11"/>
  <c r="J239" i="11"/>
  <c r="I239" i="11"/>
  <c r="K239" i="11"/>
  <c r="L239" i="11" s="1"/>
  <c r="I592" i="11"/>
  <c r="J592" i="11"/>
  <c r="K592" i="11"/>
  <c r="L592" i="11" s="1"/>
  <c r="J467" i="11"/>
  <c r="K467" i="11"/>
  <c r="L467" i="11" s="1"/>
  <c r="I467" i="11"/>
  <c r="I11" i="11"/>
  <c r="K11" i="11"/>
  <c r="L11" i="11" s="1"/>
  <c r="K464" i="11"/>
  <c r="L464" i="11" s="1"/>
  <c r="J464" i="11"/>
  <c r="I464" i="11"/>
  <c r="I336" i="11"/>
  <c r="J336" i="11"/>
  <c r="K336" i="11"/>
  <c r="L336" i="11" s="1"/>
  <c r="K435" i="11"/>
  <c r="L435" i="11" s="1"/>
  <c r="J435" i="11"/>
  <c r="I435" i="11"/>
  <c r="I309" i="11"/>
  <c r="J309" i="11"/>
  <c r="K309" i="11"/>
  <c r="L309" i="11" s="1"/>
  <c r="I350" i="11"/>
  <c r="J350" i="11"/>
  <c r="K350" i="11"/>
  <c r="L350" i="11" s="1"/>
  <c r="J585" i="11"/>
  <c r="K585" i="11"/>
  <c r="L585" i="11" s="1"/>
  <c r="I585" i="11"/>
  <c r="I234" i="11"/>
  <c r="K234" i="11"/>
  <c r="L234" i="11" s="1"/>
  <c r="J234" i="11"/>
  <c r="K55" i="11"/>
  <c r="L55" i="11" s="1"/>
  <c r="I55" i="11"/>
  <c r="J342" i="11"/>
  <c r="K342" i="11"/>
  <c r="L342" i="11" s="1"/>
  <c r="I342" i="11"/>
  <c r="J240" i="11"/>
  <c r="I240" i="11"/>
  <c r="K240" i="11"/>
  <c r="L240" i="11" s="1"/>
  <c r="J197" i="11"/>
  <c r="K197" i="11"/>
  <c r="L197" i="11" s="1"/>
  <c r="I197" i="11"/>
  <c r="K203" i="11"/>
  <c r="L203" i="11" s="1"/>
  <c r="J203" i="11"/>
  <c r="I203" i="11"/>
  <c r="J287" i="11"/>
  <c r="I287" i="11"/>
  <c r="K287" i="11"/>
  <c r="L287" i="11" s="1"/>
  <c r="I591" i="11"/>
  <c r="K591" i="11"/>
  <c r="L591" i="11" s="1"/>
  <c r="J591" i="11"/>
  <c r="I204" i="11"/>
  <c r="J204" i="11"/>
  <c r="K204" i="11"/>
  <c r="L204" i="11" s="1"/>
  <c r="I236" i="11"/>
  <c r="K236" i="11"/>
  <c r="L236" i="11" s="1"/>
  <c r="J236" i="11"/>
  <c r="J110" i="11"/>
  <c r="K110" i="11"/>
  <c r="L110" i="11" s="1"/>
  <c r="I110" i="11"/>
  <c r="K135" i="11"/>
  <c r="L135" i="11" s="1"/>
  <c r="J135" i="11"/>
  <c r="I135" i="11"/>
  <c r="I469" i="11"/>
  <c r="J469" i="11"/>
  <c r="K469" i="11"/>
  <c r="L469" i="11" s="1"/>
  <c r="J547" i="11"/>
  <c r="I547" i="11"/>
  <c r="K547" i="11"/>
  <c r="L547" i="11" s="1"/>
  <c r="K214" i="11"/>
  <c r="L214" i="11" s="1"/>
  <c r="J214" i="11"/>
  <c r="I214" i="11"/>
  <c r="K569" i="11"/>
  <c r="L569" i="11" s="1"/>
  <c r="I569" i="11"/>
  <c r="J569" i="11"/>
  <c r="I63" i="11"/>
  <c r="K63" i="11"/>
  <c r="L63" i="11" s="1"/>
  <c r="I341" i="11"/>
  <c r="J341" i="11"/>
  <c r="K341" i="11"/>
  <c r="L341" i="11" s="1"/>
  <c r="K595" i="11"/>
  <c r="L595" i="11" s="1"/>
  <c r="I595" i="11"/>
  <c r="J595" i="11"/>
  <c r="K311" i="11"/>
  <c r="L311" i="11" s="1"/>
  <c r="I311" i="11"/>
  <c r="J311" i="11"/>
  <c r="K526" i="11"/>
  <c r="L526" i="11" s="1"/>
  <c r="J526" i="11"/>
  <c r="I526" i="11"/>
  <c r="J328" i="11"/>
  <c r="K328" i="11"/>
  <c r="L328" i="11" s="1"/>
  <c r="I328" i="11"/>
  <c r="J454" i="11"/>
  <c r="I454" i="11"/>
  <c r="K454" i="11"/>
  <c r="L454" i="11" s="1"/>
  <c r="K248" i="11"/>
  <c r="L248" i="11" s="1"/>
  <c r="J248" i="11"/>
  <c r="I248" i="11"/>
  <c r="K69" i="11"/>
  <c r="L69" i="11" s="1"/>
  <c r="I69" i="11"/>
  <c r="I593" i="11"/>
  <c r="J593" i="11"/>
  <c r="K593" i="11"/>
  <c r="L593" i="11" s="1"/>
  <c r="J335" i="11"/>
  <c r="K335" i="11"/>
  <c r="L335" i="11" s="1"/>
  <c r="I335" i="11"/>
  <c r="I549" i="11"/>
  <c r="J549" i="11"/>
  <c r="K549" i="11"/>
  <c r="L549" i="11" s="1"/>
  <c r="K375" i="11"/>
  <c r="L375" i="11" s="1"/>
  <c r="I375" i="11"/>
  <c r="J375" i="11"/>
  <c r="I486" i="11"/>
  <c r="K486" i="11"/>
  <c r="L486" i="11" s="1"/>
  <c r="J486" i="11"/>
  <c r="K31" i="11"/>
  <c r="L31" i="11" s="1"/>
  <c r="I31" i="11"/>
  <c r="I514" i="11"/>
  <c r="K514" i="11"/>
  <c r="L514" i="11" s="1"/>
  <c r="J514" i="11"/>
  <c r="I151" i="11"/>
  <c r="J151" i="11"/>
  <c r="K151" i="11"/>
  <c r="L151" i="11" s="1"/>
  <c r="J369" i="11"/>
  <c r="I369" i="11"/>
  <c r="K369" i="11"/>
  <c r="L369" i="11" s="1"/>
  <c r="K51" i="11"/>
  <c r="L51" i="11" s="1"/>
  <c r="I51" i="11"/>
  <c r="J3" i="11"/>
  <c r="I3" i="11"/>
  <c r="J6" i="11" s="1"/>
  <c r="K3" i="11"/>
  <c r="L3" i="11" s="1"/>
  <c r="J589" i="11"/>
  <c r="K589" i="11"/>
  <c r="L589" i="11" s="1"/>
  <c r="I589" i="11"/>
  <c r="J132" i="11"/>
  <c r="K132" i="11"/>
  <c r="L132" i="11" s="1"/>
  <c r="I132" i="11"/>
  <c r="K449" i="11"/>
  <c r="L449" i="11" s="1"/>
  <c r="I449" i="11"/>
  <c r="J449" i="11"/>
  <c r="I413" i="11"/>
  <c r="K413" i="11"/>
  <c r="L413" i="11" s="1"/>
  <c r="J413" i="11"/>
  <c r="K280" i="11"/>
  <c r="L280" i="11" s="1"/>
  <c r="J280" i="11"/>
  <c r="I280" i="11"/>
  <c r="J266" i="11"/>
  <c r="I266" i="11"/>
  <c r="K266" i="11"/>
  <c r="L266" i="11" s="1"/>
  <c r="K107" i="11"/>
  <c r="L107" i="11" s="1"/>
  <c r="J107" i="11"/>
  <c r="I107" i="11"/>
  <c r="K37" i="11"/>
  <c r="L37" i="11" s="1"/>
  <c r="I37" i="11"/>
  <c r="J269" i="11"/>
  <c r="I269" i="11"/>
  <c r="K269" i="11"/>
  <c r="L269" i="11" s="1"/>
  <c r="I383" i="11"/>
  <c r="J383" i="11"/>
  <c r="K383" i="11"/>
  <c r="L383" i="11" s="1"/>
  <c r="I223" i="11"/>
  <c r="K223" i="11"/>
  <c r="L223" i="11" s="1"/>
  <c r="J223" i="11"/>
  <c r="J534" i="11"/>
  <c r="K534" i="11"/>
  <c r="L534" i="11" s="1"/>
  <c r="I534" i="11"/>
  <c r="J198" i="11"/>
  <c r="I198" i="11"/>
  <c r="K198" i="11"/>
  <c r="L198" i="11" s="1"/>
  <c r="K122" i="11"/>
  <c r="L122" i="11" s="1"/>
  <c r="J122" i="11"/>
  <c r="I122" i="11"/>
  <c r="I351" i="11"/>
  <c r="J351" i="11"/>
  <c r="K351" i="11"/>
  <c r="L351" i="11" s="1"/>
  <c r="K18" i="11"/>
  <c r="L18" i="11" s="1"/>
  <c r="I18" i="11"/>
  <c r="I354" i="11"/>
  <c r="J354" i="11"/>
  <c r="K354" i="11"/>
  <c r="L354" i="11" s="1"/>
  <c r="K497" i="11"/>
  <c r="L497" i="11" s="1"/>
  <c r="I497" i="11"/>
  <c r="J497" i="11"/>
  <c r="K600" i="11"/>
  <c r="L600" i="11" s="1"/>
  <c r="J600" i="11"/>
  <c r="I600" i="11"/>
  <c r="K23" i="11"/>
  <c r="L23" i="11" s="1"/>
  <c r="I23" i="11"/>
  <c r="J321" i="11"/>
  <c r="I321" i="11"/>
  <c r="K321" i="11"/>
  <c r="L321" i="11" s="1"/>
  <c r="I568" i="11"/>
  <c r="J568" i="11"/>
  <c r="K568" i="11"/>
  <c r="L568" i="11" s="1"/>
  <c r="K490" i="11"/>
  <c r="L490" i="11" s="1"/>
  <c r="I490" i="11"/>
  <c r="J490" i="11"/>
  <c r="K99" i="11"/>
  <c r="L99" i="11" s="1"/>
  <c r="I99" i="11"/>
  <c r="K200" i="11"/>
  <c r="L200" i="11" s="1"/>
  <c r="J200" i="11"/>
  <c r="I200" i="11"/>
  <c r="I154" i="11"/>
  <c r="K154" i="11"/>
  <c r="L154" i="11" s="1"/>
  <c r="J154" i="11"/>
  <c r="K511" i="11"/>
  <c r="L511" i="11" s="1"/>
  <c r="I511" i="11"/>
  <c r="J511" i="11"/>
  <c r="K229" i="11"/>
  <c r="L229" i="11" s="1"/>
  <c r="I229" i="11"/>
  <c r="J229" i="11"/>
  <c r="K381" i="11"/>
  <c r="L381" i="11" s="1"/>
  <c r="I381" i="11"/>
  <c r="J381" i="11"/>
  <c r="I88" i="11"/>
  <c r="J88" i="11"/>
  <c r="K88" i="11"/>
  <c r="L88" i="11" s="1"/>
  <c r="I96" i="11"/>
  <c r="J96" i="11"/>
  <c r="K96" i="11"/>
  <c r="L96" i="11" s="1"/>
  <c r="K363" i="11"/>
  <c r="L363" i="11" s="1"/>
  <c r="J363" i="11"/>
  <c r="I363" i="11"/>
  <c r="I251" i="11"/>
  <c r="J251" i="11"/>
  <c r="K251" i="11"/>
  <c r="L251" i="11" s="1"/>
  <c r="I49" i="11"/>
  <c r="K49" i="11"/>
  <c r="L49" i="11" s="1"/>
  <c r="J479" i="11"/>
  <c r="I479" i="11"/>
  <c r="K479" i="11"/>
  <c r="L479" i="11" s="1"/>
  <c r="K189" i="11"/>
  <c r="L189" i="11" s="1"/>
  <c r="I189" i="11"/>
  <c r="J189" i="11"/>
  <c r="K488" i="11"/>
  <c r="L488" i="11" s="1"/>
  <c r="J488" i="11"/>
  <c r="I488" i="11"/>
  <c r="K463" i="11"/>
  <c r="L463" i="11" s="1"/>
  <c r="I463" i="11"/>
  <c r="J463" i="11"/>
  <c r="I331" i="11"/>
  <c r="J331" i="11"/>
  <c r="K331" i="11"/>
  <c r="L331" i="11" s="1"/>
  <c r="J472" i="11"/>
  <c r="K472" i="11"/>
  <c r="L472" i="11" s="1"/>
  <c r="I472" i="11"/>
  <c r="J255" i="11"/>
  <c r="I255" i="11"/>
  <c r="K255" i="11"/>
  <c r="L255" i="11" s="1"/>
  <c r="J433" i="11"/>
  <c r="I433" i="11"/>
  <c r="K433" i="11"/>
  <c r="L433" i="11" s="1"/>
  <c r="K246" i="11"/>
  <c r="L246" i="11" s="1"/>
  <c r="J246" i="11"/>
  <c r="I246" i="11"/>
  <c r="J337" i="11"/>
  <c r="I337" i="11"/>
  <c r="K337" i="11"/>
  <c r="L337" i="11" s="1"/>
  <c r="K140" i="11"/>
  <c r="L140" i="11" s="1"/>
  <c r="J140" i="11"/>
  <c r="I140" i="11"/>
  <c r="I160" i="11"/>
  <c r="J160" i="11"/>
  <c r="K160" i="11"/>
  <c r="L160" i="11" s="1"/>
  <c r="J271" i="11"/>
  <c r="K271" i="11"/>
  <c r="L271" i="11" s="1"/>
  <c r="I271" i="11"/>
  <c r="I7" i="11"/>
  <c r="K7" i="11"/>
  <c r="L7" i="11" s="1"/>
  <c r="J288" i="11"/>
  <c r="K288" i="11"/>
  <c r="L288" i="11" s="1"/>
  <c r="I288" i="11"/>
  <c r="J168" i="11"/>
  <c r="K168" i="11"/>
  <c r="L168" i="11" s="1"/>
  <c r="I168" i="11"/>
  <c r="I387" i="11"/>
  <c r="K387" i="11"/>
  <c r="L387" i="11" s="1"/>
  <c r="J387" i="11"/>
  <c r="K365" i="11"/>
  <c r="L365" i="11" s="1"/>
  <c r="I365" i="11"/>
  <c r="J365" i="11"/>
  <c r="J419" i="11"/>
  <c r="I419" i="11"/>
  <c r="K419" i="11"/>
  <c r="L419" i="11" s="1"/>
  <c r="K581" i="11"/>
  <c r="L581" i="11" s="1"/>
  <c r="J581" i="11"/>
  <c r="I581" i="11"/>
  <c r="I80" i="11"/>
  <c r="K80" i="11"/>
  <c r="L80" i="11" s="1"/>
  <c r="K22" i="11"/>
  <c r="L22" i="11" s="1"/>
  <c r="I22" i="11"/>
  <c r="I316" i="11"/>
  <c r="K316" i="11"/>
  <c r="L316" i="11" s="1"/>
  <c r="J316" i="11"/>
  <c r="J241" i="11"/>
  <c r="K241" i="11"/>
  <c r="L241" i="11" s="1"/>
  <c r="I241" i="11"/>
  <c r="J155" i="11"/>
  <c r="I155" i="11"/>
  <c r="K155" i="11"/>
  <c r="L155" i="11" s="1"/>
  <c r="K415" i="11"/>
  <c r="L415" i="11" s="1"/>
  <c r="I415" i="11"/>
  <c r="J415" i="11"/>
  <c r="K561" i="11"/>
  <c r="L561" i="11" s="1"/>
  <c r="I561" i="11"/>
  <c r="J561" i="11"/>
  <c r="I574" i="11"/>
  <c r="J574" i="11"/>
  <c r="K574" i="11"/>
  <c r="L574" i="11" s="1"/>
  <c r="I15" i="11"/>
  <c r="K15" i="11"/>
  <c r="L15" i="11" s="1"/>
  <c r="K149" i="11"/>
  <c r="L149" i="11" s="1"/>
  <c r="J149" i="11"/>
  <c r="I149" i="11"/>
  <c r="I216" i="11"/>
  <c r="J216" i="11"/>
  <c r="K216" i="11"/>
  <c r="L216" i="11" s="1"/>
  <c r="J501" i="11"/>
  <c r="K501" i="11"/>
  <c r="L501" i="11" s="1"/>
  <c r="I501" i="11"/>
  <c r="K422" i="11"/>
  <c r="L422" i="11" s="1"/>
  <c r="I422" i="11"/>
  <c r="J422" i="11"/>
  <c r="K222" i="11"/>
  <c r="L222" i="11" s="1"/>
  <c r="I222" i="11"/>
  <c r="J222" i="11"/>
  <c r="I16" i="11"/>
  <c r="K16" i="11"/>
  <c r="L16" i="11" s="1"/>
  <c r="K83" i="11"/>
  <c r="L83" i="11" s="1"/>
  <c r="I83" i="11"/>
  <c r="I503" i="11"/>
  <c r="J503" i="11"/>
  <c r="K503" i="11"/>
  <c r="L503" i="11" s="1"/>
  <c r="K577" i="11"/>
  <c r="L577" i="11" s="1"/>
  <c r="J577" i="11"/>
  <c r="I577" i="11"/>
  <c r="J450" i="11"/>
  <c r="I450" i="11"/>
  <c r="K450" i="11"/>
  <c r="L450" i="11" s="1"/>
  <c r="J208" i="11"/>
  <c r="I208" i="11"/>
  <c r="K208" i="11"/>
  <c r="L208" i="11" s="1"/>
  <c r="I474" i="11"/>
  <c r="K474" i="11"/>
  <c r="L474" i="11" s="1"/>
  <c r="J474" i="11"/>
  <c r="K14" i="11"/>
  <c r="L14" i="11" s="1"/>
  <c r="I14" i="11"/>
  <c r="K85" i="11"/>
  <c r="L85" i="11" s="1"/>
  <c r="I85" i="11"/>
  <c r="I519" i="11"/>
  <c r="J519" i="11"/>
  <c r="K519" i="11"/>
  <c r="L519" i="11" s="1"/>
  <c r="J576" i="11"/>
  <c r="I576" i="11"/>
  <c r="K576" i="11"/>
  <c r="L576" i="11" s="1"/>
  <c r="I575" i="11"/>
  <c r="K575" i="11"/>
  <c r="L575" i="11" s="1"/>
  <c r="J575" i="11"/>
  <c r="K104" i="11"/>
  <c r="L104" i="11" s="1"/>
  <c r="I104" i="11"/>
  <c r="J104" i="11"/>
  <c r="K202" i="11"/>
  <c r="L202" i="11" s="1"/>
  <c r="I202" i="11"/>
  <c r="J202" i="11"/>
  <c r="K261" i="11"/>
  <c r="L261" i="11" s="1"/>
  <c r="J261" i="11"/>
  <c r="I261" i="11"/>
  <c r="K65" i="11"/>
  <c r="L65" i="11" s="1"/>
  <c r="I65" i="11"/>
  <c r="K504" i="11"/>
  <c r="L504" i="11" s="1"/>
  <c r="I504" i="11"/>
  <c r="J504" i="11"/>
  <c r="I274" i="11"/>
  <c r="K274" i="11"/>
  <c r="L274" i="11" s="1"/>
  <c r="J274" i="11"/>
  <c r="I410" i="11"/>
  <c r="K410" i="11"/>
  <c r="L410" i="11" s="1"/>
  <c r="J410" i="11"/>
  <c r="I553" i="11"/>
  <c r="K553" i="11"/>
  <c r="L553" i="11" s="1"/>
  <c r="J553" i="11"/>
  <c r="I21" i="11"/>
  <c r="K21" i="11"/>
  <c r="L21" i="11" s="1"/>
  <c r="K264" i="11"/>
  <c r="L264" i="11" s="1"/>
  <c r="I264" i="11"/>
  <c r="J264" i="11"/>
  <c r="K10" i="11"/>
  <c r="L10" i="11" s="1"/>
  <c r="I10" i="11"/>
  <c r="J550" i="11"/>
  <c r="K550" i="11"/>
  <c r="L550" i="11" s="1"/>
  <c r="I550" i="11"/>
  <c r="K357" i="11"/>
  <c r="L357" i="11" s="1"/>
  <c r="J357" i="11"/>
  <c r="I357" i="11"/>
  <c r="J113" i="11"/>
  <c r="K113" i="11"/>
  <c r="L113" i="11" s="1"/>
  <c r="I113" i="11"/>
  <c r="J228" i="11"/>
  <c r="I228" i="11"/>
  <c r="K228" i="11"/>
  <c r="L228" i="11" s="1"/>
  <c r="K46" i="11"/>
  <c r="L46" i="11" s="1"/>
  <c r="I46" i="11"/>
  <c r="J392" i="11"/>
  <c r="I392" i="11"/>
  <c r="K392" i="11"/>
  <c r="L392" i="11" s="1"/>
  <c r="I191" i="11"/>
  <c r="K191" i="11"/>
  <c r="L191" i="11" s="1"/>
  <c r="J191" i="11"/>
  <c r="J145" i="11"/>
  <c r="I145" i="11"/>
  <c r="K145" i="11"/>
  <c r="L145" i="11" s="1"/>
  <c r="I302" i="11"/>
  <c r="J302" i="11"/>
  <c r="K302" i="11"/>
  <c r="L302" i="11" s="1"/>
  <c r="K382" i="11"/>
  <c r="L382" i="11" s="1"/>
  <c r="J382" i="11"/>
  <c r="I382" i="11"/>
  <c r="I238" i="11"/>
  <c r="K238" i="11"/>
  <c r="L238" i="11" s="1"/>
  <c r="J238" i="11"/>
  <c r="I72" i="11"/>
  <c r="K72" i="11"/>
  <c r="L72" i="11" s="1"/>
  <c r="I560" i="11"/>
  <c r="K560" i="11"/>
  <c r="L560" i="11" s="1"/>
  <c r="J560" i="11"/>
  <c r="I378" i="11"/>
  <c r="K378" i="11"/>
  <c r="L378" i="11" s="1"/>
  <c r="J378" i="11"/>
  <c r="I249" i="11"/>
  <c r="K249" i="11"/>
  <c r="L249" i="11" s="1"/>
  <c r="J249" i="11"/>
  <c r="I196" i="11"/>
  <c r="K196" i="11"/>
  <c r="L196" i="11" s="1"/>
  <c r="J196" i="11"/>
  <c r="I480" i="11"/>
  <c r="J480" i="11"/>
  <c r="K480" i="11"/>
  <c r="L480" i="11" s="1"/>
  <c r="J487" i="11"/>
  <c r="I487" i="11"/>
  <c r="K487" i="11"/>
  <c r="L487" i="11" s="1"/>
  <c r="K303" i="11"/>
  <c r="L303" i="11" s="1"/>
  <c r="I303" i="11"/>
  <c r="J303" i="11"/>
  <c r="J141" i="11"/>
  <c r="I141" i="11"/>
  <c r="K141" i="11"/>
  <c r="L141" i="11" s="1"/>
  <c r="K54" i="11"/>
  <c r="L54" i="11" s="1"/>
  <c r="I54" i="11"/>
  <c r="I28" i="11"/>
  <c r="K28" i="11"/>
  <c r="L28" i="11" s="1"/>
  <c r="K26" i="11"/>
  <c r="L26" i="11" s="1"/>
  <c r="I26" i="11"/>
  <c r="I125" i="11"/>
  <c r="K125" i="11"/>
  <c r="L125" i="11" s="1"/>
  <c r="J125" i="11"/>
  <c r="K252" i="11"/>
  <c r="L252" i="11" s="1"/>
  <c r="J252" i="11"/>
  <c r="I252" i="11"/>
  <c r="I517" i="11"/>
  <c r="J517" i="11"/>
  <c r="K517" i="11"/>
  <c r="L517" i="11" s="1"/>
  <c r="I199" i="11"/>
  <c r="K199" i="11"/>
  <c r="L199" i="11" s="1"/>
  <c r="J199" i="11"/>
  <c r="K185" i="11"/>
  <c r="L185" i="11" s="1"/>
  <c r="J185" i="11"/>
  <c r="I185" i="11"/>
  <c r="I352" i="11"/>
  <c r="J352" i="11"/>
  <c r="K352" i="11"/>
  <c r="L352" i="11" s="1"/>
  <c r="I9" i="11"/>
  <c r="K9" i="11"/>
  <c r="L9" i="11" s="1"/>
  <c r="J386" i="11"/>
  <c r="I386" i="11"/>
  <c r="K386" i="11"/>
  <c r="L386" i="11" s="1"/>
  <c r="K42" i="11"/>
  <c r="L42" i="11" s="1"/>
  <c r="I42" i="11"/>
  <c r="J437" i="11"/>
  <c r="I437" i="11"/>
  <c r="K437" i="11"/>
  <c r="L437" i="11" s="1"/>
  <c r="I531" i="11"/>
  <c r="K531" i="11"/>
  <c r="L531" i="11" s="1"/>
  <c r="J531" i="11"/>
  <c r="J371" i="11"/>
  <c r="K371" i="11"/>
  <c r="L371" i="11" s="1"/>
  <c r="I371" i="11"/>
  <c r="K188" i="11"/>
  <c r="L188" i="11" s="1"/>
  <c r="J188" i="11"/>
  <c r="I188" i="11"/>
  <c r="I580" i="11"/>
  <c r="K580" i="11"/>
  <c r="L580" i="11" s="1"/>
  <c r="J580" i="11"/>
  <c r="I542" i="11"/>
  <c r="J542" i="11"/>
  <c r="K542" i="11"/>
  <c r="L542" i="11" s="1"/>
  <c r="K111" i="11"/>
  <c r="L111" i="11" s="1"/>
  <c r="J111" i="11"/>
  <c r="I111" i="11"/>
  <c r="I481" i="11"/>
  <c r="J481" i="11"/>
  <c r="K481" i="11"/>
  <c r="L481" i="11" s="1"/>
  <c r="I50" i="11"/>
  <c r="K50" i="11"/>
  <c r="L50" i="11" s="1"/>
  <c r="I79" i="11"/>
  <c r="K79" i="11"/>
  <c r="L79" i="11" s="1"/>
  <c r="K91" i="11"/>
  <c r="L91" i="11" s="1"/>
  <c r="I91" i="11"/>
  <c r="J343" i="11"/>
  <c r="K343" i="11"/>
  <c r="L343" i="11" s="1"/>
  <c r="I343" i="11"/>
  <c r="I156" i="11"/>
  <c r="J156" i="11"/>
  <c r="K156" i="11"/>
  <c r="L156" i="11" s="1"/>
  <c r="J532" i="11"/>
  <c r="K532" i="11"/>
  <c r="L532" i="11" s="1"/>
  <c r="I532" i="11"/>
  <c r="J506" i="11"/>
  <c r="I506" i="11"/>
  <c r="K506" i="11"/>
  <c r="L506" i="11" s="1"/>
  <c r="K483" i="11"/>
  <c r="L483" i="11" s="1"/>
  <c r="I483" i="11"/>
  <c r="J483" i="11"/>
  <c r="K440" i="11"/>
  <c r="L440" i="11" s="1"/>
  <c r="J440" i="11"/>
  <c r="I440" i="11"/>
  <c r="J117" i="11"/>
  <c r="K117" i="11"/>
  <c r="L117" i="11" s="1"/>
  <c r="I117" i="11"/>
  <c r="K35" i="11"/>
  <c r="L35" i="11" s="1"/>
  <c r="I35" i="11"/>
  <c r="I95" i="11"/>
  <c r="K95" i="11"/>
  <c r="L95" i="11" s="1"/>
  <c r="I295" i="11"/>
  <c r="K295" i="11"/>
  <c r="L295" i="11" s="1"/>
  <c r="J295" i="11"/>
  <c r="K230" i="11"/>
  <c r="L230" i="11" s="1"/>
  <c r="J230" i="11"/>
  <c r="I230" i="11"/>
  <c r="J180" i="11"/>
  <c r="I180" i="11"/>
  <c r="K180" i="11"/>
  <c r="L180" i="11" s="1"/>
  <c r="K103" i="11"/>
  <c r="L103" i="11" s="1"/>
  <c r="J103" i="11"/>
  <c r="I103" i="11"/>
  <c r="I312" i="11"/>
  <c r="J312" i="11"/>
  <c r="K312" i="11"/>
  <c r="L312" i="11" s="1"/>
  <c r="J445" i="11"/>
  <c r="I445" i="11"/>
  <c r="K445" i="11"/>
  <c r="L445" i="11" s="1"/>
  <c r="J407" i="11"/>
  <c r="K407" i="11"/>
  <c r="L407" i="11" s="1"/>
  <c r="I407" i="11"/>
  <c r="I364" i="11"/>
  <c r="J364" i="11"/>
  <c r="K364" i="11"/>
  <c r="L364" i="11" s="1"/>
  <c r="J548" i="11"/>
  <c r="K548" i="11"/>
  <c r="L548" i="11" s="1"/>
  <c r="I548" i="11"/>
  <c r="I12" i="11"/>
  <c r="K12" i="11"/>
  <c r="L12" i="11" s="1"/>
  <c r="J484" i="11"/>
  <c r="K484" i="11"/>
  <c r="L484" i="11" s="1"/>
  <c r="I484" i="11"/>
  <c r="K86" i="11"/>
  <c r="L86" i="11" s="1"/>
  <c r="I86" i="11"/>
  <c r="K344" i="11"/>
  <c r="L344" i="11" s="1"/>
  <c r="I344" i="11"/>
  <c r="J344" i="11"/>
  <c r="K428" i="11"/>
  <c r="L428" i="11" s="1"/>
  <c r="J428" i="11"/>
  <c r="I428" i="11"/>
  <c r="K507" i="11"/>
  <c r="L507" i="11" s="1"/>
  <c r="J507" i="11"/>
  <c r="I507" i="11"/>
  <c r="K447" i="11"/>
  <c r="L447" i="11" s="1"/>
  <c r="J447" i="11"/>
  <c r="I447" i="11"/>
  <c r="J495" i="11"/>
  <c r="I495" i="11"/>
  <c r="K495" i="11"/>
  <c r="L495" i="11" s="1"/>
  <c r="K265" i="11"/>
  <c r="L265" i="11" s="1"/>
  <c r="I265" i="11"/>
  <c r="J265" i="11"/>
  <c r="J315" i="11"/>
  <c r="K315" i="11"/>
  <c r="L315" i="11" s="1"/>
  <c r="I315" i="11"/>
  <c r="I362" i="11"/>
  <c r="K362" i="11"/>
  <c r="L362" i="11" s="1"/>
  <c r="J362" i="11"/>
  <c r="J471" i="11"/>
  <c r="K471" i="11"/>
  <c r="L471" i="11" s="1"/>
  <c r="I471" i="11"/>
  <c r="I258" i="11"/>
  <c r="K258" i="11"/>
  <c r="L258" i="11" s="1"/>
  <c r="J258" i="11"/>
  <c r="I588" i="11"/>
  <c r="K588" i="11"/>
  <c r="L588" i="11" s="1"/>
  <c r="J588" i="11"/>
  <c r="J263" i="11"/>
  <c r="K263" i="11"/>
  <c r="L263" i="11" s="1"/>
  <c r="I263" i="11"/>
  <c r="K181" i="11"/>
  <c r="L181" i="11" s="1"/>
  <c r="I181" i="11"/>
  <c r="J181" i="11"/>
  <c r="I225" i="11"/>
  <c r="K225" i="11"/>
  <c r="L225" i="11" s="1"/>
  <c r="J225" i="11"/>
  <c r="K74" i="11"/>
  <c r="L74" i="11" s="1"/>
  <c r="I74" i="11"/>
  <c r="I129" i="11"/>
  <c r="K129" i="11"/>
  <c r="L129" i="11" s="1"/>
  <c r="J129" i="11"/>
  <c r="J40" i="11"/>
  <c r="I40" i="11"/>
  <c r="K40" i="11"/>
  <c r="L40" i="11" s="1"/>
  <c r="J289" i="11"/>
  <c r="I289" i="11"/>
  <c r="K289" i="11"/>
  <c r="L289" i="11" s="1"/>
  <c r="J414" i="11"/>
  <c r="K414" i="11"/>
  <c r="L414" i="11" s="1"/>
  <c r="I414" i="11"/>
  <c r="J485" i="11"/>
  <c r="I485" i="11"/>
  <c r="K485" i="11"/>
  <c r="L485" i="11" s="1"/>
  <c r="I493" i="11"/>
  <c r="K493" i="11"/>
  <c r="L493" i="11" s="1"/>
  <c r="J493" i="11"/>
  <c r="I441" i="11"/>
  <c r="K441" i="11"/>
  <c r="L441" i="11" s="1"/>
  <c r="J441" i="11"/>
  <c r="K459" i="11"/>
  <c r="L459" i="11" s="1"/>
  <c r="J459" i="11"/>
  <c r="I459" i="11"/>
  <c r="K385" i="11"/>
  <c r="L385" i="11" s="1"/>
  <c r="I385" i="11"/>
  <c r="J385" i="11"/>
  <c r="I217" i="11"/>
  <c r="K217" i="11"/>
  <c r="L217" i="11" s="1"/>
  <c r="J217" i="11"/>
  <c r="I318" i="11"/>
  <c r="J318" i="11"/>
  <c r="K318" i="11"/>
  <c r="L318" i="11" s="1"/>
  <c r="J395" i="11"/>
  <c r="I395" i="11"/>
  <c r="K395" i="11"/>
  <c r="L395" i="11" s="1"/>
  <c r="I523" i="11"/>
  <c r="J523" i="11"/>
  <c r="K523" i="11"/>
  <c r="L523" i="11" s="1"/>
  <c r="J327" i="11"/>
  <c r="K327" i="11"/>
  <c r="L327" i="11" s="1"/>
  <c r="I327" i="11"/>
  <c r="K582" i="11"/>
  <c r="L582" i="11" s="1"/>
  <c r="I582" i="11"/>
  <c r="J582" i="11"/>
  <c r="K211" i="11"/>
  <c r="L211" i="11" s="1"/>
  <c r="J211" i="11"/>
  <c r="I211" i="11"/>
  <c r="J430" i="11"/>
  <c r="K430" i="11"/>
  <c r="L430" i="11" s="1"/>
  <c r="I430" i="11"/>
  <c r="I43" i="11"/>
  <c r="K43" i="11"/>
  <c r="L43" i="11" s="1"/>
  <c r="K244" i="11"/>
  <c r="L244" i="11" s="1"/>
  <c r="I244" i="11"/>
  <c r="J244" i="11"/>
  <c r="K584" i="11"/>
  <c r="L584" i="11" s="1"/>
  <c r="J584" i="11"/>
  <c r="I584" i="11"/>
  <c r="I404" i="11"/>
  <c r="K404" i="11"/>
  <c r="L404" i="11" s="1"/>
  <c r="J404" i="11"/>
  <c r="K540" i="11"/>
  <c r="L540" i="11" s="1"/>
  <c r="J540" i="11"/>
  <c r="I540" i="11"/>
  <c r="J193" i="11"/>
  <c r="I193" i="11"/>
  <c r="K193" i="11"/>
  <c r="L193" i="11" s="1"/>
  <c r="J453" i="11"/>
  <c r="I453" i="11"/>
  <c r="K453" i="11"/>
  <c r="L453" i="11" s="1"/>
  <c r="I157" i="11"/>
  <c r="J157" i="11"/>
  <c r="K157" i="11"/>
  <c r="L157" i="11" s="1"/>
  <c r="K359" i="11"/>
  <c r="L359" i="11" s="1"/>
  <c r="I359" i="11"/>
  <c r="J359" i="11"/>
  <c r="K330" i="11"/>
  <c r="L330" i="11" s="1"/>
  <c r="J330" i="11"/>
  <c r="I330" i="11"/>
  <c r="I323" i="11"/>
  <c r="J323" i="11"/>
  <c r="K323" i="11"/>
  <c r="L323" i="11" s="1"/>
  <c r="J533" i="11"/>
  <c r="I533" i="11"/>
  <c r="K533" i="11"/>
  <c r="L533" i="11" s="1"/>
  <c r="K418" i="11"/>
  <c r="L418" i="11" s="1"/>
  <c r="I418" i="11"/>
  <c r="J418" i="11"/>
  <c r="I544" i="11"/>
  <c r="J544" i="11"/>
  <c r="K544" i="11"/>
  <c r="L544" i="11" s="1"/>
  <c r="K24" i="11"/>
  <c r="L24" i="11" s="1"/>
  <c r="I24" i="11"/>
  <c r="K291" i="11"/>
  <c r="L291" i="11" s="1"/>
  <c r="J291" i="11"/>
  <c r="I291" i="11"/>
  <c r="I355" i="11"/>
  <c r="K355" i="11"/>
  <c r="L355" i="11" s="1"/>
  <c r="J355" i="11"/>
  <c r="I39" i="11"/>
  <c r="K39" i="11"/>
  <c r="L39" i="11" s="1"/>
  <c r="K219" i="11"/>
  <c r="L219" i="11" s="1"/>
  <c r="I219" i="11"/>
  <c r="J219" i="11"/>
  <c r="J163" i="11"/>
  <c r="I163" i="11"/>
  <c r="K163" i="11"/>
  <c r="L163" i="11" s="1"/>
  <c r="I528" i="11"/>
  <c r="J528" i="11"/>
  <c r="K528" i="11"/>
  <c r="L528" i="11" s="1"/>
  <c r="J119" i="11"/>
  <c r="I119" i="11"/>
  <c r="K119" i="11"/>
  <c r="L119" i="11" s="1"/>
  <c r="I257" i="11"/>
  <c r="J257" i="11"/>
  <c r="K257" i="11"/>
  <c r="L257" i="11" s="1"/>
  <c r="I281" i="11"/>
  <c r="J281" i="11"/>
  <c r="K281" i="11"/>
  <c r="L281" i="11" s="1"/>
  <c r="I403" i="11"/>
  <c r="K403" i="11"/>
  <c r="L403" i="11" s="1"/>
  <c r="J403" i="11"/>
  <c r="K1" i="11"/>
  <c r="L1" i="11" s="1"/>
  <c r="I1" i="11"/>
  <c r="J1" i="11"/>
  <c r="K524" i="11"/>
  <c r="L524" i="11" s="1"/>
  <c r="I524" i="11"/>
  <c r="J524" i="11"/>
  <c r="K34" i="11"/>
  <c r="L34" i="11" s="1"/>
  <c r="I34" i="11"/>
  <c r="K468" i="11"/>
  <c r="L468" i="11" s="1"/>
  <c r="J468" i="11"/>
  <c r="I468" i="11"/>
  <c r="I599" i="11"/>
  <c r="K599" i="11"/>
  <c r="L599" i="11" s="1"/>
  <c r="J599" i="11"/>
  <c r="I455" i="11"/>
  <c r="K455" i="11"/>
  <c r="L455" i="11" s="1"/>
  <c r="J455" i="11"/>
  <c r="K57" i="11"/>
  <c r="L57" i="11" s="1"/>
  <c r="I57" i="11"/>
  <c r="I466" i="11"/>
  <c r="J466" i="11"/>
  <c r="K466" i="11"/>
  <c r="L466" i="11" s="1"/>
  <c r="I596" i="11"/>
  <c r="J596" i="11"/>
  <c r="K596" i="11"/>
  <c r="L596" i="11" s="1"/>
  <c r="J192" i="11"/>
  <c r="I192" i="11"/>
  <c r="K192" i="11"/>
  <c r="L192" i="11" s="1"/>
  <c r="J374" i="11"/>
  <c r="I374" i="11"/>
  <c r="K374" i="11"/>
  <c r="L374" i="11" s="1"/>
  <c r="I515" i="11"/>
  <c r="K515" i="11"/>
  <c r="L515" i="11" s="1"/>
  <c r="J515" i="11"/>
  <c r="I391" i="11"/>
  <c r="K391" i="11"/>
  <c r="L391" i="11" s="1"/>
  <c r="J391" i="11"/>
  <c r="J195" i="11"/>
  <c r="K195" i="11"/>
  <c r="L195" i="11" s="1"/>
  <c r="I195" i="11"/>
  <c r="J456" i="11"/>
  <c r="I456" i="11"/>
  <c r="K456" i="11"/>
  <c r="L456" i="11" s="1"/>
  <c r="I587" i="11"/>
  <c r="J587" i="11"/>
  <c r="K587" i="11"/>
  <c r="L587" i="11" s="1"/>
  <c r="K128" i="11"/>
  <c r="L128" i="11" s="1"/>
  <c r="I128" i="11"/>
  <c r="J128" i="11"/>
  <c r="J115" i="11"/>
  <c r="I115" i="11"/>
  <c r="K115" i="11"/>
  <c r="L115" i="11" s="1"/>
  <c r="I272" i="11"/>
  <c r="J272" i="11"/>
  <c r="K272" i="11"/>
  <c r="L272" i="11" s="1"/>
  <c r="J267" i="11"/>
  <c r="K267" i="11"/>
  <c r="L267" i="11" s="1"/>
  <c r="I267" i="11"/>
  <c r="I409" i="11"/>
  <c r="J409" i="11"/>
  <c r="K409" i="11"/>
  <c r="L409" i="11" s="1"/>
  <c r="J594" i="11"/>
  <c r="I594" i="11"/>
  <c r="K594" i="11"/>
  <c r="L594" i="11" s="1"/>
  <c r="K283" i="11"/>
  <c r="L283" i="11" s="1"/>
  <c r="I283" i="11"/>
  <c r="J283" i="11"/>
  <c r="I361" i="11"/>
  <c r="K361" i="11"/>
  <c r="L361" i="11" s="1"/>
  <c r="J361" i="11"/>
  <c r="I130" i="11"/>
  <c r="J130" i="11"/>
  <c r="K130" i="11"/>
  <c r="L130" i="11" s="1"/>
  <c r="K224" i="11"/>
  <c r="L224" i="11" s="1"/>
  <c r="I224" i="11"/>
  <c r="J224" i="11"/>
  <c r="K300" i="11"/>
  <c r="L300" i="11" s="1"/>
  <c r="I300" i="11"/>
  <c r="J300" i="11"/>
  <c r="J489" i="11"/>
  <c r="I489" i="11"/>
  <c r="K489" i="11"/>
  <c r="L489" i="11" s="1"/>
  <c r="J356" i="11"/>
  <c r="I356" i="11"/>
  <c r="K356" i="11"/>
  <c r="L356" i="11" s="1"/>
  <c r="I397" i="11"/>
  <c r="J397" i="11"/>
  <c r="K397" i="11"/>
  <c r="L397" i="11" s="1"/>
  <c r="J451" i="11"/>
  <c r="K451" i="11"/>
  <c r="L451" i="11" s="1"/>
  <c r="I451" i="11"/>
  <c r="J2" i="11"/>
  <c r="K2" i="11"/>
  <c r="L2" i="11" s="1"/>
  <c r="I2" i="11"/>
  <c r="K516" i="11"/>
  <c r="L516" i="11" s="1"/>
  <c r="J516" i="11"/>
  <c r="I516" i="11"/>
  <c r="J235" i="11"/>
  <c r="K235" i="11"/>
  <c r="L235" i="11" s="1"/>
  <c r="I235" i="11"/>
  <c r="J461" i="11"/>
  <c r="I461" i="11"/>
  <c r="K461" i="11"/>
  <c r="L461" i="11" s="1"/>
  <c r="I399" i="11"/>
  <c r="J399" i="11"/>
  <c r="K399" i="11"/>
  <c r="L399" i="11" s="1"/>
  <c r="I307" i="11"/>
  <c r="K307" i="11"/>
  <c r="L307" i="11" s="1"/>
  <c r="J307" i="11"/>
  <c r="K67" i="11"/>
  <c r="L67" i="11" s="1"/>
  <c r="I67" i="11"/>
  <c r="I557" i="11"/>
  <c r="K557" i="11"/>
  <c r="L557" i="11" s="1"/>
  <c r="J557" i="11"/>
  <c r="K81" i="11"/>
  <c r="L81" i="11" s="1"/>
  <c r="I81" i="11"/>
  <c r="K340" i="11"/>
  <c r="L340" i="11" s="1"/>
  <c r="I340" i="11"/>
  <c r="J340" i="11"/>
  <c r="J508" i="11"/>
  <c r="I508" i="11"/>
  <c r="K508" i="11"/>
  <c r="L508" i="11" s="1"/>
  <c r="J460" i="11"/>
  <c r="K460" i="11"/>
  <c r="L460" i="11" s="1"/>
  <c r="I460" i="11"/>
  <c r="K310" i="11"/>
  <c r="L310" i="11" s="1"/>
  <c r="I310" i="11"/>
  <c r="J310" i="11"/>
  <c r="J220" i="11"/>
  <c r="K220" i="11"/>
  <c r="L220" i="11" s="1"/>
  <c r="I220" i="11"/>
  <c r="K45" i="11"/>
  <c r="L45" i="11" s="1"/>
  <c r="I45" i="11"/>
  <c r="K256" i="11"/>
  <c r="L256" i="11" s="1"/>
  <c r="I256" i="11"/>
  <c r="J256" i="11"/>
  <c r="I380" i="11"/>
  <c r="J380" i="11"/>
  <c r="K380" i="11"/>
  <c r="L380" i="11" s="1"/>
  <c r="J537" i="11"/>
  <c r="K537" i="11"/>
  <c r="L537" i="11" s="1"/>
  <c r="I537" i="11"/>
  <c r="J60" i="11"/>
  <c r="K60" i="11"/>
  <c r="L60" i="11" s="1"/>
  <c r="I60" i="11"/>
  <c r="K442" i="11"/>
  <c r="L442" i="11" s="1"/>
  <c r="J442" i="11"/>
  <c r="I442" i="11"/>
  <c r="J209" i="11"/>
  <c r="K209" i="11"/>
  <c r="L209" i="11" s="1"/>
  <c r="I209" i="11"/>
  <c r="I439" i="11"/>
  <c r="K439" i="11"/>
  <c r="L439" i="11" s="1"/>
  <c r="J439" i="11"/>
  <c r="I112" i="11"/>
  <c r="J112" i="11"/>
  <c r="K112" i="11"/>
  <c r="L112" i="11" s="1"/>
  <c r="J416" i="11"/>
  <c r="K416" i="11"/>
  <c r="L416" i="11" s="1"/>
  <c r="I416" i="11"/>
  <c r="J159" i="11"/>
  <c r="I159" i="11"/>
  <c r="K159" i="11"/>
  <c r="L159" i="11" s="1"/>
  <c r="I19" i="11"/>
  <c r="K19" i="11"/>
  <c r="L19" i="11" s="1"/>
  <c r="I543" i="11"/>
  <c r="K543" i="11"/>
  <c r="L543" i="11" s="1"/>
  <c r="J543" i="11"/>
  <c r="J102" i="11"/>
  <c r="K102" i="11"/>
  <c r="L102" i="11" s="1"/>
  <c r="I102" i="11"/>
  <c r="I522" i="11"/>
  <c r="K522" i="11"/>
  <c r="L522" i="11" s="1"/>
  <c r="J522" i="11"/>
  <c r="I376" i="11"/>
  <c r="K376" i="11"/>
  <c r="L376" i="11" s="1"/>
  <c r="J376" i="11"/>
  <c r="K393" i="11"/>
  <c r="L393" i="11" s="1"/>
  <c r="I393" i="11"/>
  <c r="J393" i="11"/>
  <c r="K379" i="11"/>
  <c r="L379" i="11" s="1"/>
  <c r="I379" i="11"/>
  <c r="J379" i="11"/>
  <c r="J143" i="11"/>
  <c r="K143" i="11"/>
  <c r="L143" i="11" s="1"/>
  <c r="I143" i="11"/>
  <c r="I558" i="11"/>
  <c r="K558" i="11"/>
  <c r="L558" i="11" s="1"/>
  <c r="J558" i="11"/>
  <c r="J570" i="11"/>
  <c r="K570" i="11"/>
  <c r="L570" i="11" s="1"/>
  <c r="I570" i="11"/>
  <c r="I218" i="11"/>
  <c r="J218" i="11"/>
  <c r="K218" i="11"/>
  <c r="L218" i="11" s="1"/>
  <c r="I231" i="11"/>
  <c r="J231" i="11"/>
  <c r="K231" i="11"/>
  <c r="L231" i="11" s="1"/>
  <c r="K184" i="11"/>
  <c r="L184" i="11" s="1"/>
  <c r="I184" i="11"/>
  <c r="J184" i="11"/>
  <c r="I259" i="11"/>
  <c r="K259" i="11"/>
  <c r="L259" i="11" s="1"/>
  <c r="J259" i="11"/>
  <c r="J494" i="11"/>
  <c r="I494" i="11"/>
  <c r="K494" i="11"/>
  <c r="L494" i="11" s="1"/>
  <c r="I319" i="11"/>
  <c r="K319" i="11"/>
  <c r="L319" i="11" s="1"/>
  <c r="J319" i="11"/>
  <c r="J213" i="11"/>
  <c r="I213" i="11"/>
  <c r="K213" i="11"/>
  <c r="L213" i="11" s="1"/>
  <c r="I434" i="11"/>
  <c r="K434" i="11"/>
  <c r="L434" i="11" s="1"/>
  <c r="J434" i="11"/>
  <c r="J167" i="11"/>
  <c r="K167" i="11"/>
  <c r="L167" i="11" s="1"/>
  <c r="I167" i="11"/>
  <c r="I347" i="11"/>
  <c r="K347" i="11"/>
  <c r="L347" i="11" s="1"/>
  <c r="J347" i="11"/>
  <c r="J245" i="11"/>
  <c r="K245" i="11"/>
  <c r="L245" i="11" s="1"/>
  <c r="I245" i="11"/>
  <c r="I177" i="11"/>
  <c r="K177" i="11"/>
  <c r="L177" i="11" s="1"/>
  <c r="J177" i="11"/>
  <c r="J270" i="11"/>
  <c r="K270" i="11"/>
  <c r="L270" i="11" s="1"/>
  <c r="I270" i="11"/>
  <c r="I30" i="11"/>
  <c r="K30" i="11"/>
  <c r="L30" i="11" s="1"/>
  <c r="I89" i="11"/>
  <c r="K89" i="11"/>
  <c r="L89" i="11" s="1"/>
  <c r="K290" i="11"/>
  <c r="L290" i="11" s="1"/>
  <c r="J290" i="11"/>
  <c r="I290" i="11"/>
  <c r="K161" i="11"/>
  <c r="L161" i="11" s="1"/>
  <c r="I161" i="11"/>
  <c r="J161" i="11"/>
  <c r="I36" i="11"/>
  <c r="K36" i="11"/>
  <c r="L36" i="11" s="1"/>
  <c r="J420" i="11"/>
  <c r="I420" i="11"/>
  <c r="K420" i="11"/>
  <c r="L420" i="11" s="1"/>
  <c r="J301" i="11"/>
  <c r="K301" i="11"/>
  <c r="L301" i="11" s="1"/>
  <c r="I301" i="11"/>
  <c r="I253" i="11"/>
  <c r="K253" i="11"/>
  <c r="L253" i="11" s="1"/>
  <c r="J253" i="11"/>
  <c r="J505" i="11"/>
  <c r="K505" i="11"/>
  <c r="L505" i="11" s="1"/>
  <c r="I505" i="11"/>
  <c r="J207" i="11"/>
  <c r="I207" i="11"/>
  <c r="K207" i="11"/>
  <c r="L207" i="11" s="1"/>
  <c r="I491" i="11"/>
  <c r="K491" i="11"/>
  <c r="L491" i="11" s="1"/>
  <c r="J491" i="11"/>
  <c r="I187" i="11"/>
  <c r="K187" i="11"/>
  <c r="L187" i="11" s="1"/>
  <c r="J187" i="11"/>
  <c r="I20" i="11"/>
  <c r="K20" i="11"/>
  <c r="L20" i="11" s="1"/>
  <c r="J438" i="11"/>
  <c r="K438" i="11"/>
  <c r="L438" i="11" s="1"/>
  <c r="I438" i="11"/>
  <c r="I233" i="11"/>
  <c r="K233" i="11"/>
  <c r="L233" i="11" s="1"/>
  <c r="J233" i="11"/>
  <c r="K75" i="11"/>
  <c r="L75" i="11" s="1"/>
  <c r="I75" i="11"/>
  <c r="J293" i="11"/>
  <c r="I293" i="11"/>
  <c r="K293" i="11"/>
  <c r="L293" i="11" s="1"/>
  <c r="I212" i="11"/>
  <c r="K212" i="11"/>
  <c r="L212" i="11" s="1"/>
  <c r="J212" i="11"/>
  <c r="I48" i="11"/>
  <c r="K48" i="11"/>
  <c r="L48" i="11" s="1"/>
  <c r="J147" i="11"/>
  <c r="K147" i="11"/>
  <c r="L147" i="11" s="1"/>
  <c r="I147" i="11"/>
  <c r="K150" i="11"/>
  <c r="L150" i="11" s="1"/>
  <c r="I150" i="11"/>
  <c r="J150" i="11"/>
  <c r="J590" i="11"/>
  <c r="K590" i="11"/>
  <c r="L590" i="11" s="1"/>
  <c r="I590" i="11"/>
  <c r="J144" i="11"/>
  <c r="I144" i="11"/>
  <c r="K144" i="11"/>
  <c r="L144" i="11" s="1"/>
  <c r="K68" i="11"/>
  <c r="L68" i="11" s="1"/>
  <c r="I68" i="11"/>
  <c r="J298" i="11"/>
  <c r="I298" i="11"/>
  <c r="K298" i="11"/>
  <c r="L298" i="11" s="1"/>
  <c r="I108" i="11"/>
  <c r="K108" i="11"/>
  <c r="L108" i="11" s="1"/>
  <c r="J108" i="11"/>
  <c r="I64" i="11"/>
  <c r="K64" i="11"/>
  <c r="L64" i="11" s="1"/>
  <c r="J64" i="11"/>
  <c r="K133" i="11"/>
  <c r="L133" i="11" s="1"/>
  <c r="J133" i="11"/>
  <c r="I133" i="11"/>
  <c r="K452" i="11"/>
  <c r="L452" i="11" s="1"/>
  <c r="I452" i="11"/>
  <c r="J452" i="11"/>
  <c r="J329" i="11"/>
  <c r="I329" i="11"/>
  <c r="K329" i="11"/>
  <c r="L329" i="11" s="1"/>
  <c r="I559" i="11"/>
  <c r="K559" i="11"/>
  <c r="L559" i="11" s="1"/>
  <c r="J559" i="11"/>
  <c r="K578" i="11"/>
  <c r="L578" i="11" s="1"/>
  <c r="J578" i="11"/>
  <c r="I578" i="11"/>
  <c r="I82" i="11"/>
  <c r="K82" i="11"/>
  <c r="L82" i="11" s="1"/>
  <c r="J562" i="11"/>
  <c r="I562" i="11"/>
  <c r="K562" i="11"/>
  <c r="L562" i="11" s="1"/>
  <c r="J165" i="11"/>
  <c r="I165" i="11"/>
  <c r="K165" i="11"/>
  <c r="L165" i="11" s="1"/>
  <c r="J19" i="11"/>
  <c r="J48" i="11"/>
  <c r="J7" i="11"/>
  <c r="J28" i="11"/>
  <c r="J9" i="11"/>
  <c r="A14" i="8"/>
  <c r="G15" i="8"/>
  <c r="J11" i="11" l="1"/>
  <c r="J33" i="11"/>
  <c r="J55" i="11"/>
  <c r="J62" i="11"/>
  <c r="J34" i="11"/>
  <c r="J35" i="11"/>
  <c r="J8" i="11"/>
  <c r="J41" i="11"/>
  <c r="J84" i="11"/>
  <c r="J51" i="11"/>
  <c r="J38" i="11"/>
  <c r="J53" i="11"/>
  <c r="J21" i="11"/>
  <c r="J5" i="11"/>
  <c r="J10" i="11"/>
  <c r="J65" i="11"/>
  <c r="J68" i="11"/>
  <c r="J99" i="11"/>
  <c r="J98" i="11"/>
  <c r="J67" i="11"/>
  <c r="J95" i="11"/>
  <c r="J76" i="11"/>
  <c r="J56" i="11"/>
  <c r="J23" i="11"/>
  <c r="J46" i="11"/>
  <c r="J58" i="11"/>
  <c r="J75" i="11"/>
  <c r="J27" i="11"/>
  <c r="J91" i="11"/>
  <c r="J52" i="11"/>
  <c r="J24" i="11"/>
  <c r="J29" i="11"/>
  <c r="J80" i="11"/>
  <c r="J17" i="11"/>
  <c r="J39" i="11"/>
  <c r="J13" i="11"/>
  <c r="J54" i="11"/>
  <c r="J59" i="11"/>
  <c r="J70" i="11"/>
  <c r="J77" i="11"/>
  <c r="J22" i="11"/>
  <c r="J79" i="11"/>
  <c r="J85" i="11"/>
  <c r="J31" i="11"/>
  <c r="J94" i="11"/>
  <c r="J63" i="11"/>
  <c r="J18" i="11"/>
  <c r="J71" i="11"/>
  <c r="J97" i="11"/>
  <c r="J25" i="11"/>
  <c r="J82" i="11"/>
  <c r="J72" i="11"/>
  <c r="J87" i="11"/>
  <c r="J83" i="11"/>
  <c r="J36" i="11"/>
  <c r="J89" i="11"/>
  <c r="J47" i="11"/>
  <c r="J69" i="11"/>
  <c r="J42" i="11"/>
  <c r="J74" i="11"/>
  <c r="J37" i="11"/>
  <c r="J50" i="11"/>
  <c r="J90" i="11"/>
  <c r="J86" i="11"/>
  <c r="J12" i="11"/>
  <c r="J49" i="11"/>
  <c r="J45" i="11"/>
  <c r="J15" i="11"/>
  <c r="J93" i="11"/>
  <c r="J57" i="11"/>
  <c r="J73" i="11"/>
  <c r="J61" i="11"/>
  <c r="J32" i="11"/>
  <c r="J78" i="11"/>
  <c r="J14" i="11"/>
  <c r="J44" i="11"/>
  <c r="J26" i="11"/>
  <c r="J66" i="11"/>
  <c r="J81" i="11"/>
  <c r="J43" i="11"/>
  <c r="J30" i="11"/>
  <c r="J20" i="11"/>
  <c r="J16" i="11"/>
  <c r="A15" i="8"/>
  <c r="G16" i="8"/>
  <c r="A16" i="8" l="1"/>
  <c r="G17" i="8"/>
  <c r="A17" i="8" l="1"/>
  <c r="G18" i="8"/>
  <c r="A18" i="8" l="1"/>
  <c r="G19" i="8"/>
  <c r="A19" i="8" l="1"/>
  <c r="G20" i="8"/>
  <c r="A20" i="8" l="1"/>
  <c r="G21" i="8"/>
  <c r="A21" i="8" l="1"/>
  <c r="G22" i="8"/>
  <c r="A22" i="8" l="1"/>
  <c r="G23" i="8"/>
  <c r="A23" i="8" l="1"/>
  <c r="G24" i="8"/>
  <c r="A24" i="8" l="1"/>
  <c r="G25" i="8"/>
  <c r="A25" i="8" l="1"/>
  <c r="G26" i="8"/>
  <c r="A26" i="8" l="1"/>
  <c r="G27" i="8"/>
  <c r="A27" i="8" l="1"/>
  <c r="G28" i="8"/>
  <c r="A28" i="8" l="1"/>
  <c r="G29" i="8"/>
  <c r="A29" i="8" l="1"/>
  <c r="G30" i="8"/>
  <c r="A30" i="8" l="1"/>
  <c r="G31" i="8"/>
  <c r="A31" i="8" l="1"/>
  <c r="G32" i="8"/>
  <c r="A32" i="8" l="1"/>
  <c r="G33" i="8"/>
  <c r="A33" i="8" l="1"/>
  <c r="G34" i="8"/>
  <c r="A34" i="8" l="1"/>
  <c r="G35" i="8"/>
  <c r="A35" i="8" l="1"/>
  <c r="G36" i="8"/>
  <c r="A36" i="8" l="1"/>
  <c r="G37" i="8"/>
  <c r="A37" i="8" l="1"/>
  <c r="G38" i="8"/>
  <c r="A38" i="8" l="1"/>
  <c r="G39" i="8"/>
  <c r="G40" i="8" l="1"/>
  <c r="A39" i="8"/>
  <c r="A40" i="8" l="1"/>
  <c r="G41" i="8"/>
  <c r="A41" i="8" l="1"/>
  <c r="G42" i="8"/>
  <c r="G43" i="8" l="1"/>
  <c r="A42" i="8"/>
  <c r="G44" i="8" l="1"/>
  <c r="A43" i="8"/>
  <c r="A44" i="8" l="1"/>
  <c r="G45" i="8"/>
  <c r="A45" i="8" l="1"/>
  <c r="G46" i="8"/>
  <c r="A46" i="8" l="1"/>
  <c r="G47" i="8"/>
  <c r="A47" i="8" l="1"/>
  <c r="G48" i="8"/>
  <c r="A48" i="8" l="1"/>
  <c r="G49" i="8"/>
  <c r="A49" i="8" l="1"/>
  <c r="G50" i="8"/>
  <c r="A50" i="8" l="1"/>
  <c r="G51" i="8"/>
  <c r="A51" i="8" l="1"/>
  <c r="G52" i="8"/>
  <c r="A52" i="8" l="1"/>
  <c r="G53" i="8"/>
  <c r="A53" i="8" l="1"/>
  <c r="G54" i="8"/>
  <c r="A54" i="8" l="1"/>
  <c r="G55" i="8"/>
  <c r="A55" i="8" l="1"/>
  <c r="G56" i="8"/>
  <c r="A56" i="8" l="1"/>
  <c r="G57" i="8"/>
  <c r="A57" i="8" l="1"/>
  <c r="G58" i="8"/>
  <c r="A58" i="8" l="1"/>
  <c r="G59" i="8"/>
  <c r="A59" i="8" l="1"/>
  <c r="G60" i="8"/>
  <c r="A60" i="8" l="1"/>
  <c r="G61" i="8"/>
  <c r="A61" i="8" l="1"/>
  <c r="G62" i="8"/>
  <c r="A62" i="8" l="1"/>
  <c r="G63" i="8"/>
  <c r="A63" i="8" l="1"/>
  <c r="G64" i="8"/>
  <c r="A64" i="8" l="1"/>
  <c r="G65" i="8"/>
  <c r="A65" i="8" l="1"/>
  <c r="G66" i="8"/>
  <c r="A66" i="8" l="1"/>
  <c r="G67" i="8"/>
  <c r="A67" i="8" l="1"/>
  <c r="G68" i="8"/>
  <c r="A68" i="8" l="1"/>
  <c r="G69" i="8"/>
  <c r="A69" i="8" l="1"/>
  <c r="G70" i="8"/>
  <c r="A70" i="8" l="1"/>
  <c r="G71" i="8"/>
  <c r="A71" i="8" l="1"/>
  <c r="G72" i="8"/>
  <c r="A72" i="8" l="1"/>
  <c r="G73" i="8"/>
  <c r="A73" i="8" l="1"/>
  <c r="G74" i="8"/>
  <c r="A74" i="8" l="1"/>
  <c r="G75" i="8"/>
  <c r="A75" i="8" l="1"/>
  <c r="G76" i="8"/>
  <c r="A76" i="8" l="1"/>
  <c r="G77" i="8"/>
  <c r="A77" i="8" l="1"/>
  <c r="G78" i="8"/>
  <c r="A78" i="8" l="1"/>
  <c r="G79" i="8"/>
  <c r="A79" i="8" l="1"/>
  <c r="G80" i="8"/>
  <c r="A80" i="8" l="1"/>
  <c r="G81" i="8"/>
  <c r="A81" i="8" l="1"/>
  <c r="G82" i="8"/>
  <c r="A82" i="8" l="1"/>
  <c r="G83" i="8"/>
  <c r="A83" i="8" l="1"/>
  <c r="G84" i="8"/>
  <c r="A84" i="8" l="1"/>
  <c r="G85" i="8"/>
  <c r="A85" i="8" l="1"/>
  <c r="G86" i="8"/>
  <c r="A86" i="8" l="1"/>
  <c r="G87" i="8"/>
  <c r="A87" i="8" l="1"/>
  <c r="G88" i="8"/>
  <c r="A88" i="8" l="1"/>
  <c r="G89" i="8"/>
  <c r="G90" i="8" l="1"/>
  <c r="A90" i="8" s="1"/>
  <c r="A89" i="8"/>
</calcChain>
</file>

<file path=xl/connections.xml><?xml version="1.0" encoding="utf-8"?>
<connections xmlns="http://schemas.openxmlformats.org/spreadsheetml/2006/main">
  <connection id="1" sourceFile="P:\Индивидуальный рейтинг.accdb" keepAlive="1" name="Индивидуальный рейтинг1" type="5" refreshedVersion="4" background="1" saveData="1">
    <dbPr connection="Provider=Microsoft.ACE.OLEDB.12.0;User ID=Admin;Data Source=P:\Индивидуальный рейтинг.accdb;Mode=Read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65 действующие игроки пост команд" commandType="3"/>
  </connection>
</connections>
</file>

<file path=xl/sharedStrings.xml><?xml version="1.0" encoding="utf-8"?>
<sst xmlns="http://schemas.openxmlformats.org/spreadsheetml/2006/main" count="295" uniqueCount="116">
  <si>
    <t>команда</t>
  </si>
  <si>
    <t>игрок 1</t>
  </si>
  <si>
    <t>игрок 2</t>
  </si>
  <si>
    <t>Команда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</si>
  <si>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</si>
  <si>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</si>
  <si>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</si>
  <si>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</si>
  <si>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</si>
  <si>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</si>
  <si>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</si>
  <si>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Гришков Сергей</t>
  </si>
  <si>
    <t>Базарев Дмитрий</t>
  </si>
  <si>
    <t>Вахрушев Владимир</t>
  </si>
  <si>
    <t>Судник Виктор</t>
  </si>
  <si>
    <t>Агапов Александр</t>
  </si>
  <si>
    <t>Лютиков Александр</t>
  </si>
  <si>
    <t>Ткаченко Алексей</t>
  </si>
  <si>
    <t>Мишин Дмитрий</t>
  </si>
  <si>
    <t>Колесников Андрей</t>
  </si>
  <si>
    <t>Гулинин Евгений</t>
  </si>
  <si>
    <t>Рядовиков Алексей</t>
  </si>
  <si>
    <t>Трофимов Александр</t>
  </si>
  <si>
    <t>Анухин Виктор</t>
  </si>
  <si>
    <t>Воронов Олег</t>
  </si>
  <si>
    <t>Гаджиев Сеявуш</t>
  </si>
  <si>
    <t>Каргашин Илья</t>
  </si>
  <si>
    <t>Бочаров Юрий</t>
  </si>
  <si>
    <t>Багазеев Иван</t>
  </si>
  <si>
    <t>Комаров Александр</t>
  </si>
  <si>
    <t>Кривулин Виталий</t>
  </si>
  <si>
    <t>Земцов Сергей</t>
  </si>
  <si>
    <t>Трушин Егор</t>
  </si>
  <si>
    <t>Крошилов Александр</t>
  </si>
  <si>
    <t>Федотов Николай</t>
  </si>
  <si>
    <t>Африканов Андрей</t>
  </si>
  <si>
    <t>Трутнев Евгений</t>
  </si>
  <si>
    <t>Банщиков Андрей</t>
  </si>
  <si>
    <t>Тихонов Дмитрий</t>
  </si>
  <si>
    <t>Шундрин Михаил</t>
  </si>
  <si>
    <t>Шундрин Алексей</t>
  </si>
  <si>
    <t>Петрушко Алексей</t>
  </si>
  <si>
    <t>Уткин Андрей</t>
  </si>
  <si>
    <t>Гоцфрид Константин</t>
  </si>
  <si>
    <t>Силаев Дмитрий</t>
  </si>
  <si>
    <t>Энжольрас Жером</t>
  </si>
  <si>
    <t>Дружинин Олег</t>
  </si>
  <si>
    <t>Федотовский Олег</t>
  </si>
  <si>
    <t>Ли Александр</t>
  </si>
  <si>
    <t>Андрианмахаринжака</t>
  </si>
  <si>
    <t>Буштрук Алексей</t>
  </si>
  <si>
    <t xml:space="preserve">Горбулинская </t>
  </si>
  <si>
    <t>Захаров Владимир</t>
  </si>
  <si>
    <t>Майсов Антон</t>
  </si>
  <si>
    <t>Чашин Василий</t>
  </si>
  <si>
    <t>Поляков Алексей</t>
  </si>
  <si>
    <t>ВДВ</t>
  </si>
  <si>
    <t>ВВС</t>
  </si>
  <si>
    <t>Пароход из Тимбукту</t>
  </si>
  <si>
    <t>Петроград</t>
  </si>
  <si>
    <t>2кг</t>
  </si>
  <si>
    <t>Оптимисты</t>
  </si>
  <si>
    <t>д"ВО"е</t>
  </si>
  <si>
    <t>Чубчик</t>
  </si>
  <si>
    <t>Томск</t>
  </si>
  <si>
    <t>КРИК-2</t>
  </si>
  <si>
    <t>Прицел</t>
  </si>
  <si>
    <t>Федотов</t>
  </si>
  <si>
    <t>Авант</t>
  </si>
  <si>
    <t>БАнДиТ</t>
  </si>
  <si>
    <t>Йожь</t>
  </si>
  <si>
    <t>БОМБА</t>
  </si>
  <si>
    <t>УГ</t>
  </si>
  <si>
    <t>Magnifique</t>
  </si>
  <si>
    <t>О-О</t>
  </si>
  <si>
    <t>Маяк</t>
  </si>
  <si>
    <t>Смоленский дебют</t>
  </si>
  <si>
    <t>Форт</t>
  </si>
  <si>
    <t>Бравые</t>
  </si>
  <si>
    <t>Рейтинг</t>
  </si>
  <si>
    <t>Стрельчук Артем</t>
  </si>
  <si>
    <t>Стрельчук Дмитрий</t>
  </si>
  <si>
    <t>Рейт 1</t>
  </si>
  <si>
    <t>Рейт 2</t>
  </si>
  <si>
    <t>Петров Олег</t>
  </si>
  <si>
    <t>Стрелки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</si>
  <si>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</si>
  <si>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</si>
  <si>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</si>
  <si>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</si>
  <si>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</si>
  <si>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</si>
  <si>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</si>
  <si>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</si>
  <si>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</si>
  <si>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</si>
  <si>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Группа А</t>
  </si>
  <si>
    <t>дВОе</t>
  </si>
  <si>
    <t>Манифик</t>
  </si>
  <si>
    <t>Группа D</t>
  </si>
  <si>
    <t>Группа Б</t>
  </si>
  <si>
    <t>Бандит</t>
  </si>
  <si>
    <t>Группа С</t>
  </si>
  <si>
    <t>Смоленский Скандал</t>
  </si>
  <si>
    <t>ПетроградЪ</t>
  </si>
  <si>
    <t>Бомба</t>
  </si>
  <si>
    <t>2КГ</t>
  </si>
  <si>
    <t xml:space="preserve"> </t>
  </si>
  <si>
    <t xml:space="preserve">  Манифик</t>
  </si>
  <si>
    <t>Кубок А</t>
  </si>
  <si>
    <t>Кубок В</t>
  </si>
  <si>
    <t>a</t>
  </si>
  <si>
    <t>b</t>
  </si>
  <si>
    <t>c</t>
  </si>
  <si>
    <t>d</t>
  </si>
  <si>
    <t>отказ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</si>
</sst>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#;\-##;0"/>
    <numFmt numFmtId="165" formatCode="\+##;\-##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5" fontId="4" fillId="3" borderId="2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5" fontId="4" fillId="3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horizontal="left" vertical="center" wrapText="1" indent="1"/>
    </xf>
    <xf numFmtId="0" fontId="8" fillId="0" borderId="28" xfId="0" applyFont="1" applyFill="1" applyBorder="1" applyAlignment="1">
      <alignment horizontal="left" vertical="center" wrapText="1" indent="1"/>
    </xf>
    <xf numFmtId="0" fontId="8" fillId="0" borderId="29" xfId="0" applyFont="1" applyFill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8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Индивидуальный рейтинг.accdb" connectionId="1" autoFormatId="16" applyNumberFormats="0" applyBorderFormats="0" applyFontFormats="0" applyPatternFormats="0" applyAlignmentFormats="0" applyWidthHeightFormats="0">
  <queryTableRefresh nextId="9" unboundColumnsLeft="1" unboundColumnsRight="1">
    <queryTableFields count="7">
      <queryTableField id="6" dataBound="0" tableColumnId="6"/>
      <queryTableField id="1" name="Название" tableColumnId="1"/>
      <queryTableField id="2" name="Фамилия" tableColumnId="2"/>
      <queryTableField id="3" name="Имя" tableColumnId="3"/>
      <queryTableField id="4" name="Город/страна" tableColumnId="4"/>
      <queryTableField id="8" name="Код" tableColumnId="7"/>
      <queryTableField id="5" dataBound="0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Таблица_Индивидуальный_рейтинг.accdb2" displayName="Таблица_Индивидуальный_рейтинг.accdb2" ref="A1:G90" tableType="queryTable" totalsRowShown="0">
  <autoFilter ref="A1:G90"/>
  <tableColumns count="7">
    <tableColumn id="6" uniqueName="6" name="Столбец2" queryTableFieldId="6" dataDxfId="7">
      <calculatedColumnFormula>B2&amp;G2</calculatedColumnFormula>
    </tableColumn>
    <tableColumn id="1" uniqueName="1" name="Столбец3" queryTableFieldId="1"/>
    <tableColumn id="2" uniqueName="2" name="Столбец4" queryTableFieldId="2"/>
    <tableColumn id="3" uniqueName="3" name="Столбец5" queryTableFieldId="3"/>
    <tableColumn id="4" uniqueName="4" name="Столбец6" queryTableFieldId="4"/>
    <tableColumn id="7" uniqueName="7" name="Столбец7" queryTableFieldId="8"/>
    <tableColumn id="5" uniqueName="5" name="Столбец1" queryTableFieldId="5" dataDxfId="6">
      <calculatedColumnFormula>IF(B2=B1,G1+1,1)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600"/>
  <sheetViews>
    <sheetView workbookViewId="0"/>
  </sheetViews>
  <sheetFormatPr defaultRowHeight="15" x14ac:dyDescent="0.25"/>
  <cols>
    <col min="1" max="1" width="14.5703125" bestFit="1" customWidth="1"/>
    <col min="3" max="3" width="13.5703125" bestFit="1" customWidth="1"/>
    <col min="8" max="8" width="21.42578125" bestFit="1" customWidth="1"/>
  </cols>
  <sheetData>
    <row r="1" spans="1:12" x14ac:dyDescent="0.25">
      <c r="A1" t="e">
        <f>IF(#REF!&lt;&gt;"С",IF(#REF!="","",1),IF(#REF!="","",1))</f>
        <v>#REF!</v>
      </c>
      <c r="B1" t="e">
        <f>IF(A1="","",SUM(A$1:A1))</f>
        <v>#REF!</v>
      </c>
      <c r="C1" t="e">
        <f ca="1">IF(B1="","",OFFSET(#REF!,ROW(),IF(#REF!&lt;&gt;"С",0,2),1,1))</f>
        <v>#REF!</v>
      </c>
      <c r="D1" t="e">
        <f ca="1">IF(B1="","",OFFSET(#REF!,ROW(),1,1,1))</f>
        <v>#REF!</v>
      </c>
      <c r="E1" t="e">
        <f ca="1">IF(C1="","",#REF!&amp;TEXT(B1,"000"))</f>
        <v>#REF!</v>
      </c>
      <c r="F1">
        <f>QUOTIENT(ROW()+7,4)</f>
        <v>2</v>
      </c>
      <c r="G1">
        <f>MOD(ROW()-1,4)+3</f>
        <v>3</v>
      </c>
      <c r="H1">
        <f ca="1">INDIRECT(ADDRESS(F1,G1,,,"Регистрация"))</f>
        <v>0</v>
      </c>
      <c r="I1">
        <f ca="1">IF(OR(H1=0,H1=""),0,1)</f>
        <v>0</v>
      </c>
      <c r="J1" t="str">
        <f ca="1">IF(OR(H1=0,H1=""),"",SUM(I$1:I1))</f>
        <v/>
      </c>
      <c r="K1" t="str">
        <f ca="1">IF(OR(H1=0,H1=""),"",VLOOKUP(H1,#REF!,2,0))</f>
        <v/>
      </c>
      <c r="L1" t="str">
        <f ca="1">IF(K1="","",VLOOKUP(INDIRECT(ADDRESS(F1,IF(#REF!&lt;&gt;"С",1,3),,,"Регистрация")),C:E,3,0))</f>
        <v/>
      </c>
    </row>
    <row r="2" spans="1:12" x14ac:dyDescent="0.25">
      <c r="A2" t="e">
        <f>IF(#REF!&lt;&gt;"С",IF(#REF!="","",1),IF(#REF!="","",1))</f>
        <v>#REF!</v>
      </c>
      <c r="B2" t="e">
        <f>IF(A2="","",SUM(A$1:A2))</f>
        <v>#REF!</v>
      </c>
      <c r="C2" t="e">
        <f ca="1">IF(B2="","",OFFSET(#REF!,ROW(),IF(#REF!&lt;&gt;"С",0,2),1,1))</f>
        <v>#REF!</v>
      </c>
      <c r="D2" t="e">
        <f ca="1">IF(B2="","",OFFSET(#REF!,ROW(),1,1,1))</f>
        <v>#REF!</v>
      </c>
      <c r="E2" t="e">
        <f ca="1">IF(C2="","",#REF!&amp;TEXT(B2,"000"))</f>
        <v>#REF!</v>
      </c>
      <c r="F2">
        <f t="shared" ref="F2:F65" si="0">QUOTIENT(ROW()+7,4)</f>
        <v>2</v>
      </c>
      <c r="G2">
        <f t="shared" ref="G2:G65" si="1">MOD(ROW()-1,4)+3</f>
        <v>4</v>
      </c>
      <c r="H2">
        <f t="shared" ref="H2:H65" ca="1" si="2">INDIRECT(ADDRESS(F2,G2,,,"Регистрация"))</f>
        <v>0</v>
      </c>
      <c r="I2">
        <f t="shared" ref="I2:I65" ca="1" si="3">IF(OR(H2=0,H2=""),0,1)</f>
        <v>0</v>
      </c>
      <c r="J2" t="str">
        <f ca="1">IF(OR(H2=0,H2=""),"",SUM(I$1:I2))</f>
        <v/>
      </c>
      <c r="K2" t="str">
        <f ca="1">IF(OR(H2=0,H2=""),"",VLOOKUP(H2,#REF!,2,0))</f>
        <v/>
      </c>
      <c r="L2" t="str">
        <f ca="1">IF(K2="","",VLOOKUP(INDIRECT(ADDRESS(F2,IF(#REF!&lt;&gt;"С",1,3),,,"Регистрация")),C:E,3,0))</f>
        <v/>
      </c>
    </row>
    <row r="3" spans="1:12" x14ac:dyDescent="0.25">
      <c r="A3" t="e">
        <f>IF(#REF!&lt;&gt;"С",IF(#REF!="","",1),IF(#REF!="","",1))</f>
        <v>#REF!</v>
      </c>
      <c r="B3" t="e">
        <f>IF(A3="","",SUM(A$1:A3))</f>
        <v>#REF!</v>
      </c>
      <c r="C3" t="e">
        <f ca="1">IF(B3="","",OFFSET(#REF!,ROW(),IF(#REF!&lt;&gt;"С",0,2),1,1))</f>
        <v>#REF!</v>
      </c>
      <c r="D3" t="e">
        <f ca="1">IF(B3="","",OFFSET(#REF!,ROW(),1,1,1))</f>
        <v>#REF!</v>
      </c>
      <c r="E3" t="e">
        <f ca="1">IF(C3="","",#REF!&amp;TEXT(B3,"000"))</f>
        <v>#REF!</v>
      </c>
      <c r="F3">
        <f t="shared" si="0"/>
        <v>2</v>
      </c>
      <c r="G3">
        <f t="shared" si="1"/>
        <v>5</v>
      </c>
      <c r="H3">
        <f t="shared" ca="1" si="2"/>
        <v>0</v>
      </c>
      <c r="I3">
        <f t="shared" ca="1" si="3"/>
        <v>0</v>
      </c>
      <c r="J3" t="str">
        <f ca="1">IF(OR(H3=0,H3=""),"",SUM(I$1:I3))</f>
        <v/>
      </c>
      <c r="K3" t="str">
        <f ca="1">IF(OR(H3=0,H3=""),"",VLOOKUP(H3,#REF!,2,0))</f>
        <v/>
      </c>
      <c r="L3" t="str">
        <f ca="1">IF(K3="","",VLOOKUP(INDIRECT(ADDRESS(F3,IF(#REF!&lt;&gt;"С",1,3),,,"Регистрация")),C:E,3,0))</f>
        <v/>
      </c>
    </row>
    <row r="4" spans="1:12" x14ac:dyDescent="0.25">
      <c r="A4" t="e">
        <f>IF(#REF!&lt;&gt;"С",IF(#REF!="","",1),IF(#REF!="","",1))</f>
        <v>#REF!</v>
      </c>
      <c r="B4" t="e">
        <f>IF(A4="","",SUM(A$1:A4))</f>
        <v>#REF!</v>
      </c>
      <c r="C4" t="e">
        <f ca="1">IF(B4="","",OFFSET(#REF!,ROW(),IF(#REF!&lt;&gt;"С",0,2),1,1))</f>
        <v>#REF!</v>
      </c>
      <c r="D4" t="e">
        <f ca="1">IF(B4="","",OFFSET(#REF!,ROW(),1,1,1))</f>
        <v>#REF!</v>
      </c>
      <c r="E4" t="e">
        <f ca="1">IF(C4="","",#REF!&amp;TEXT(B4,"000"))</f>
        <v>#REF!</v>
      </c>
      <c r="F4">
        <f t="shared" si="0"/>
        <v>2</v>
      </c>
      <c r="G4">
        <f t="shared" si="1"/>
        <v>6</v>
      </c>
      <c r="H4">
        <f t="shared" ca="1" si="2"/>
        <v>0</v>
      </c>
      <c r="I4">
        <f t="shared" ca="1" si="3"/>
        <v>0</v>
      </c>
      <c r="J4" t="str">
        <f ca="1">IF(OR(H4=0,H4=""),"",SUM(I$1:I4))</f>
        <v/>
      </c>
      <c r="K4" t="str">
        <f ca="1">IF(OR(H4=0,H4=""),"",VLOOKUP(H4,#REF!,2,0))</f>
        <v/>
      </c>
      <c r="L4" t="str">
        <f ca="1">IF(K4="","",VLOOKUP(INDIRECT(ADDRESS(F4,IF(#REF!&lt;&gt;"С",1,3),,,"Регистрация")),C:E,3,0))</f>
        <v/>
      </c>
    </row>
    <row r="5" spans="1:12" x14ac:dyDescent="0.25">
      <c r="A5" t="e">
        <f>IF(#REF!&lt;&gt;"С",IF(#REF!="","",1),IF(#REF!="","",1))</f>
        <v>#REF!</v>
      </c>
      <c r="B5" t="e">
        <f>IF(A5="","",SUM(A$1:A5))</f>
        <v>#REF!</v>
      </c>
      <c r="C5" t="e">
        <f ca="1">IF(B5="","",OFFSET(#REF!,ROW(),IF(#REF!&lt;&gt;"С",0,2),1,1))</f>
        <v>#REF!</v>
      </c>
      <c r="D5" t="e">
        <f ca="1">IF(B5="","",OFFSET(#REF!,ROW(),1,1,1))</f>
        <v>#REF!</v>
      </c>
      <c r="E5" t="e">
        <f ca="1">IF(C5="","",#REF!&amp;TEXT(B5,"000"))</f>
        <v>#REF!</v>
      </c>
      <c r="F5">
        <f t="shared" si="0"/>
        <v>3</v>
      </c>
      <c r="G5">
        <f t="shared" si="1"/>
        <v>3</v>
      </c>
      <c r="H5">
        <f t="shared" ca="1" si="2"/>
        <v>3803</v>
      </c>
      <c r="I5">
        <f t="shared" ca="1" si="3"/>
        <v>1</v>
      </c>
      <c r="J5">
        <f ca="1">IF(OR(H5=0,H5=""),"",SUM(I$1:I5))</f>
        <v>1</v>
      </c>
      <c r="K5" t="e">
        <f ca="1">IF(OR(H5=0,H5=""),"",VLOOKUP(H5,#REF!,2,0))</f>
        <v>#REF!</v>
      </c>
      <c r="L5" t="e">
        <f ca="1">IF(K5="","",VLOOKUP(INDIRECT(ADDRESS(F5,IF(#REF!&lt;&gt;"С",1,3),,,"Регистрация")),C:E,3,0))</f>
        <v>#REF!</v>
      </c>
    </row>
    <row r="6" spans="1:12" x14ac:dyDescent="0.25">
      <c r="A6" t="e">
        <f>IF(#REF!&lt;&gt;"С",IF(#REF!="","",1),IF(#REF!="","",1))</f>
        <v>#REF!</v>
      </c>
      <c r="B6" t="e">
        <f>IF(A6="","",SUM(A$1:A6))</f>
        <v>#REF!</v>
      </c>
      <c r="C6" t="e">
        <f ca="1">IF(B6="","",OFFSET(#REF!,ROW(),IF(#REF!&lt;&gt;"С",0,2),1,1))</f>
        <v>#REF!</v>
      </c>
      <c r="D6" t="e">
        <f ca="1">IF(B6="","",OFFSET(#REF!,ROW(),1,1,1))</f>
        <v>#REF!</v>
      </c>
      <c r="E6" t="e">
        <f ca="1">IF(C6="","",#REF!&amp;TEXT(B6,"000"))</f>
        <v>#REF!</v>
      </c>
      <c r="F6">
        <f t="shared" si="0"/>
        <v>3</v>
      </c>
      <c r="G6">
        <f t="shared" si="1"/>
        <v>4</v>
      </c>
      <c r="H6" t="str">
        <f t="shared" ca="1" si="2"/>
        <v>Колесников Андрей</v>
      </c>
      <c r="I6">
        <f t="shared" ca="1" si="3"/>
        <v>1</v>
      </c>
      <c r="J6">
        <f ca="1">IF(OR(H6=0,H6=""),"",SUM(I$1:I6))</f>
        <v>2</v>
      </c>
      <c r="K6" t="e">
        <f ca="1">IF(OR(H6=0,H6=""),"",VLOOKUP(H6,#REF!,2,0))</f>
        <v>#REF!</v>
      </c>
      <c r="L6" t="e">
        <f ca="1">IF(K6="","",VLOOKUP(INDIRECT(ADDRESS(F6,IF(#REF!&lt;&gt;"С",1,3),,,"Регистрация")),C:E,3,0))</f>
        <v>#REF!</v>
      </c>
    </row>
    <row r="7" spans="1:12" x14ac:dyDescent="0.25">
      <c r="A7" t="e">
        <f>IF(#REF!&lt;&gt;"С",IF(#REF!="","",1),IF(#REF!="","",1))</f>
        <v>#REF!</v>
      </c>
      <c r="B7" t="e">
        <f>IF(A7="","",SUM(A$1:A7))</f>
        <v>#REF!</v>
      </c>
      <c r="C7" t="e">
        <f ca="1">IF(B7="","",OFFSET(#REF!,ROW(),IF(#REF!&lt;&gt;"С",0,2),1,1))</f>
        <v>#REF!</v>
      </c>
      <c r="D7" t="e">
        <f ca="1">IF(B7="","",OFFSET(#REF!,ROW(),1,1,1))</f>
        <v>#REF!</v>
      </c>
      <c r="E7" t="e">
        <f ca="1">IF(C7="","",#REF!&amp;TEXT(B7,"000"))</f>
        <v>#REF!</v>
      </c>
      <c r="F7">
        <f t="shared" si="0"/>
        <v>3</v>
      </c>
      <c r="G7">
        <f t="shared" si="1"/>
        <v>5</v>
      </c>
      <c r="H7" t="str">
        <f t="shared" ca="1" si="2"/>
        <v>Гулинин Евгений</v>
      </c>
      <c r="I7">
        <f t="shared" ca="1" si="3"/>
        <v>1</v>
      </c>
      <c r="J7">
        <f ca="1">IF(OR(H7=0,H7=""),"",SUM(I$1:I7))</f>
        <v>3</v>
      </c>
      <c r="K7" t="e">
        <f ca="1">IF(OR(H7=0,H7=""),"",VLOOKUP(H7,#REF!,2,0))</f>
        <v>#REF!</v>
      </c>
      <c r="L7" t="e">
        <f ca="1">IF(K7="","",VLOOKUP(INDIRECT(ADDRESS(F7,IF(#REF!&lt;&gt;"С",1,3),,,"Регистрация")),C:E,3,0))</f>
        <v>#REF!</v>
      </c>
    </row>
    <row r="8" spans="1:12" x14ac:dyDescent="0.25">
      <c r="A8" t="e">
        <f>IF(#REF!&lt;&gt;"С",IF(#REF!="","",1),IF(#REF!="","",1))</f>
        <v>#REF!</v>
      </c>
      <c r="B8" t="e">
        <f>IF(A8="","",SUM(A$1:A8))</f>
        <v>#REF!</v>
      </c>
      <c r="C8" t="e">
        <f ca="1">IF(B8="","",OFFSET(#REF!,ROW(),IF(#REF!&lt;&gt;"С",0,2),1,1))</f>
        <v>#REF!</v>
      </c>
      <c r="D8" t="e">
        <f ca="1">IF(B8="","",OFFSET(#REF!,ROW(),1,1,1))</f>
        <v>#REF!</v>
      </c>
      <c r="E8" t="e">
        <f ca="1">IF(C8="","",#REF!&amp;TEXT(B8,"000"))</f>
        <v>#REF!</v>
      </c>
      <c r="F8">
        <f t="shared" si="0"/>
        <v>3</v>
      </c>
      <c r="G8">
        <f t="shared" si="1"/>
        <v>6</v>
      </c>
      <c r="H8">
        <f t="shared" ca="1" si="2"/>
        <v>1079</v>
      </c>
      <c r="I8">
        <f t="shared" ca="1" si="3"/>
        <v>1</v>
      </c>
      <c r="J8">
        <f ca="1">IF(OR(H8=0,H8=""),"",SUM(I$1:I8))</f>
        <v>4</v>
      </c>
      <c r="K8" t="e">
        <f ca="1">IF(OR(H8=0,H8=""),"",VLOOKUP(H8,#REF!,2,0))</f>
        <v>#REF!</v>
      </c>
      <c r="L8" t="e">
        <f ca="1">IF(K8="","",VLOOKUP(INDIRECT(ADDRESS(F8,IF(#REF!&lt;&gt;"С",1,3),,,"Регистрация")),C:E,3,0))</f>
        <v>#REF!</v>
      </c>
    </row>
    <row r="9" spans="1:12" x14ac:dyDescent="0.25">
      <c r="A9" t="e">
        <f>IF(#REF!&lt;&gt;"С",IF(#REF!="","",1),IF(#REF!="","",1))</f>
        <v>#REF!</v>
      </c>
      <c r="B9" t="e">
        <f>IF(A9="","",SUM(A$1:A9))</f>
        <v>#REF!</v>
      </c>
      <c r="C9" t="e">
        <f ca="1">IF(B9="","",OFFSET(#REF!,ROW(),IF(#REF!&lt;&gt;"С",0,2),1,1))</f>
        <v>#REF!</v>
      </c>
      <c r="D9" t="e">
        <f ca="1">IF(B9="","",OFFSET(#REF!,ROW(),1,1,1))</f>
        <v>#REF!</v>
      </c>
      <c r="E9" t="e">
        <f ca="1">IF(C9="","",#REF!&amp;TEXT(B9,"000"))</f>
        <v>#REF!</v>
      </c>
      <c r="F9">
        <f t="shared" si="0"/>
        <v>4</v>
      </c>
      <c r="G9">
        <f t="shared" si="1"/>
        <v>3</v>
      </c>
      <c r="H9">
        <f t="shared" ca="1" si="2"/>
        <v>3496</v>
      </c>
      <c r="I9">
        <f t="shared" ca="1" si="3"/>
        <v>1</v>
      </c>
      <c r="J9">
        <f ca="1">IF(OR(H9=0,H9=""),"",SUM(I$1:I9))</f>
        <v>5</v>
      </c>
      <c r="K9" t="e">
        <f ca="1">IF(OR(H9=0,H9=""),"",VLOOKUP(H9,#REF!,2,0))</f>
        <v>#REF!</v>
      </c>
      <c r="L9" t="e">
        <f ca="1">IF(K9="","",VLOOKUP(INDIRECT(ADDRESS(F9,IF(#REF!&lt;&gt;"С",1,3),,,"Регистрация")),C:E,3,0))</f>
        <v>#REF!</v>
      </c>
    </row>
    <row r="10" spans="1:12" x14ac:dyDescent="0.25">
      <c r="A10" t="e">
        <f>IF(#REF!&lt;&gt;"С",IF(#REF!="","",1),IF(#REF!="","",1))</f>
        <v>#REF!</v>
      </c>
      <c r="B10" t="e">
        <f>IF(A10="","",SUM(A$1:A10))</f>
        <v>#REF!</v>
      </c>
      <c r="C10" t="e">
        <f ca="1">IF(B10="","",OFFSET(#REF!,ROW(),IF(#REF!&lt;&gt;"С",0,2),1,1))</f>
        <v>#REF!</v>
      </c>
      <c r="D10" t="e">
        <f ca="1">IF(B10="","",OFFSET(#REF!,ROW(),1,1,1))</f>
        <v>#REF!</v>
      </c>
      <c r="E10" t="e">
        <f ca="1">IF(C10="","",#REF!&amp;TEXT(B10,"000"))</f>
        <v>#REF!</v>
      </c>
      <c r="F10">
        <f t="shared" si="0"/>
        <v>4</v>
      </c>
      <c r="G10">
        <f t="shared" si="1"/>
        <v>4</v>
      </c>
      <c r="H10" t="str">
        <f t="shared" ca="1" si="2"/>
        <v>Анухин Виктор</v>
      </c>
      <c r="I10">
        <f t="shared" ca="1" si="3"/>
        <v>1</v>
      </c>
      <c r="J10">
        <f ca="1">IF(OR(H10=0,H10=""),"",SUM(I$1:I10))</f>
        <v>6</v>
      </c>
      <c r="K10" t="e">
        <f ca="1">IF(OR(H10=0,H10=""),"",VLOOKUP(H10,#REF!,2,0))</f>
        <v>#REF!</v>
      </c>
      <c r="L10" t="e">
        <f ca="1">IF(K10="","",VLOOKUP(INDIRECT(ADDRESS(F10,IF(#REF!&lt;&gt;"С",1,3),,,"Регистрация")),C:E,3,0))</f>
        <v>#REF!</v>
      </c>
    </row>
    <row r="11" spans="1:12" x14ac:dyDescent="0.25">
      <c r="A11" t="e">
        <f>IF(#REF!&lt;&gt;"С",IF(#REF!="","",1),IF(#REF!="","",1))</f>
        <v>#REF!</v>
      </c>
      <c r="B11" t="e">
        <f>IF(A11="","",SUM(A$1:A11))</f>
        <v>#REF!</v>
      </c>
      <c r="C11" t="e">
        <f ca="1">IF(B11="","",OFFSET(#REF!,ROW(),IF(#REF!&lt;&gt;"С",0,2),1,1))</f>
        <v>#REF!</v>
      </c>
      <c r="D11" t="e">
        <f ca="1">IF(B11="","",OFFSET(#REF!,ROW(),1,1,1))</f>
        <v>#REF!</v>
      </c>
      <c r="E11" t="e">
        <f ca="1">IF(C11="","",#REF!&amp;TEXT(B11,"000"))</f>
        <v>#REF!</v>
      </c>
      <c r="F11">
        <f t="shared" si="0"/>
        <v>4</v>
      </c>
      <c r="G11">
        <f t="shared" si="1"/>
        <v>5</v>
      </c>
      <c r="H11" t="str">
        <f t="shared" ca="1" si="2"/>
        <v>Воронов Олег</v>
      </c>
      <c r="I11">
        <f t="shared" ca="1" si="3"/>
        <v>1</v>
      </c>
      <c r="J11">
        <f ca="1">IF(OR(H11=0,H11=""),"",SUM(I$1:I11))</f>
        <v>7</v>
      </c>
      <c r="K11" t="e">
        <f ca="1">IF(OR(H11=0,H11=""),"",VLOOKUP(H11,#REF!,2,0))</f>
        <v>#REF!</v>
      </c>
      <c r="L11" t="e">
        <f ca="1">IF(K11="","",VLOOKUP(INDIRECT(ADDRESS(F11,IF(#REF!&lt;&gt;"С",1,3),,,"Регистрация")),C:E,3,0))</f>
        <v>#REF!</v>
      </c>
    </row>
    <row r="12" spans="1:12" x14ac:dyDescent="0.25">
      <c r="A12" t="e">
        <f>IF(#REF!&lt;&gt;"С",IF(#REF!="","",1),IF(#REF!="","",1))</f>
        <v>#REF!</v>
      </c>
      <c r="B12" t="e">
        <f>IF(A12="","",SUM(A$1:A12))</f>
        <v>#REF!</v>
      </c>
      <c r="C12" t="e">
        <f ca="1">IF(B12="","",OFFSET(#REF!,ROW(),IF(#REF!&lt;&gt;"С",0,2),1,1))</f>
        <v>#REF!</v>
      </c>
      <c r="D12" t="e">
        <f ca="1">IF(B12="","",OFFSET(#REF!,ROW(),1,1,1))</f>
        <v>#REF!</v>
      </c>
      <c r="E12" t="e">
        <f ca="1">IF(C12="","",#REF!&amp;TEXT(B12,"000"))</f>
        <v>#REF!</v>
      </c>
      <c r="F12">
        <f t="shared" si="0"/>
        <v>4</v>
      </c>
      <c r="G12">
        <f t="shared" si="1"/>
        <v>6</v>
      </c>
      <c r="H12">
        <f t="shared" ca="1" si="2"/>
        <v>1542</v>
      </c>
      <c r="I12">
        <f t="shared" ca="1" si="3"/>
        <v>1</v>
      </c>
      <c r="J12">
        <f ca="1">IF(OR(H12=0,H12=""),"",SUM(I$1:I12))</f>
        <v>8</v>
      </c>
      <c r="K12" t="e">
        <f ca="1">IF(OR(H12=0,H12=""),"",VLOOKUP(H12,#REF!,2,0))</f>
        <v>#REF!</v>
      </c>
      <c r="L12" t="e">
        <f ca="1">IF(K12="","",VLOOKUP(INDIRECT(ADDRESS(F12,IF(#REF!&lt;&gt;"С",1,3),,,"Регистрация")),C:E,3,0))</f>
        <v>#REF!</v>
      </c>
    </row>
    <row r="13" spans="1:12" x14ac:dyDescent="0.25">
      <c r="A13" t="e">
        <f>IF(#REF!&lt;&gt;"С",IF(#REF!="","",1),IF(#REF!="","",1))</f>
        <v>#REF!</v>
      </c>
      <c r="B13" t="e">
        <f>IF(A13="","",SUM(A$1:A13))</f>
        <v>#REF!</v>
      </c>
      <c r="C13" t="e">
        <f ca="1">IF(B13="","",OFFSET(#REF!,ROW(),IF(#REF!&lt;&gt;"С",0,2),1,1))</f>
        <v>#REF!</v>
      </c>
      <c r="D13" t="e">
        <f ca="1">IF(B13="","",OFFSET(#REF!,ROW(),1,1,1))</f>
        <v>#REF!</v>
      </c>
      <c r="E13" t="e">
        <f ca="1">IF(C13="","",#REF!&amp;TEXT(B13,"000"))</f>
        <v>#REF!</v>
      </c>
      <c r="F13">
        <f t="shared" si="0"/>
        <v>5</v>
      </c>
      <c r="G13">
        <f t="shared" si="1"/>
        <v>3</v>
      </c>
      <c r="H13">
        <f t="shared" ca="1" si="2"/>
        <v>3295</v>
      </c>
      <c r="I13">
        <f t="shared" ca="1" si="3"/>
        <v>1</v>
      </c>
      <c r="J13">
        <f ca="1">IF(OR(H13=0,H13=""),"",SUM(I$1:I13))</f>
        <v>9</v>
      </c>
      <c r="K13" t="e">
        <f ca="1">IF(OR(H13=0,H13=""),"",VLOOKUP(H13,#REF!,2,0))</f>
        <v>#REF!</v>
      </c>
      <c r="L13" t="e">
        <f ca="1">IF(K13="","",VLOOKUP(INDIRECT(ADDRESS(F13,IF(#REF!&lt;&gt;"С",1,3),,,"Регистрация")),C:E,3,0))</f>
        <v>#REF!</v>
      </c>
    </row>
    <row r="14" spans="1:12" x14ac:dyDescent="0.25">
      <c r="A14" t="e">
        <f>IF(#REF!&lt;&gt;"С",IF(#REF!="","",1),IF(#REF!="","",1))</f>
        <v>#REF!</v>
      </c>
      <c r="B14" t="e">
        <f>IF(A14="","",SUM(A$1:A14))</f>
        <v>#REF!</v>
      </c>
      <c r="C14" t="e">
        <f ca="1">IF(B14="","",OFFSET(#REF!,ROW(),IF(#REF!&lt;&gt;"С",0,2),1,1))</f>
        <v>#REF!</v>
      </c>
      <c r="D14" t="e">
        <f ca="1">IF(B14="","",OFFSET(#REF!,ROW(),1,1,1))</f>
        <v>#REF!</v>
      </c>
      <c r="E14" t="e">
        <f ca="1">IF(C14="","",#REF!&amp;TEXT(B14,"000"))</f>
        <v>#REF!</v>
      </c>
      <c r="F14">
        <f t="shared" si="0"/>
        <v>5</v>
      </c>
      <c r="G14">
        <f t="shared" si="1"/>
        <v>4</v>
      </c>
      <c r="H14" t="str">
        <f t="shared" ca="1" si="2"/>
        <v>Африканов Андрей</v>
      </c>
      <c r="I14">
        <f t="shared" ca="1" si="3"/>
        <v>1</v>
      </c>
      <c r="J14">
        <f ca="1">IF(OR(H14=0,H14=""),"",SUM(I$1:I14))</f>
        <v>10</v>
      </c>
      <c r="K14" t="e">
        <f ca="1">IF(OR(H14=0,H14=""),"",VLOOKUP(H14,#REF!,2,0))</f>
        <v>#REF!</v>
      </c>
      <c r="L14" t="e">
        <f ca="1">IF(K14="","",VLOOKUP(INDIRECT(ADDRESS(F14,IF(#REF!&lt;&gt;"С",1,3),,,"Регистрация")),C:E,3,0))</f>
        <v>#REF!</v>
      </c>
    </row>
    <row r="15" spans="1:12" x14ac:dyDescent="0.25">
      <c r="A15" t="e">
        <f>IF(#REF!&lt;&gt;"С",IF(#REF!="","",1),IF(#REF!="","",1))</f>
        <v>#REF!</v>
      </c>
      <c r="B15" t="e">
        <f>IF(A15="","",SUM(A$1:A15))</f>
        <v>#REF!</v>
      </c>
      <c r="C15" t="e">
        <f ca="1">IF(B15="","",OFFSET(#REF!,ROW(),IF(#REF!&lt;&gt;"С",0,2),1,1))</f>
        <v>#REF!</v>
      </c>
      <c r="D15" t="e">
        <f ca="1">IF(B15="","",OFFSET(#REF!,ROW(),1,1,1))</f>
        <v>#REF!</v>
      </c>
      <c r="E15" t="e">
        <f ca="1">IF(C15="","",#REF!&amp;TEXT(B15,"000"))</f>
        <v>#REF!</v>
      </c>
      <c r="F15">
        <f t="shared" si="0"/>
        <v>5</v>
      </c>
      <c r="G15">
        <f t="shared" si="1"/>
        <v>5</v>
      </c>
      <c r="H15" t="str">
        <f t="shared" ca="1" si="2"/>
        <v>Трутнев Евгений</v>
      </c>
      <c r="I15">
        <f t="shared" ca="1" si="3"/>
        <v>1</v>
      </c>
      <c r="J15">
        <f ca="1">IF(OR(H15=0,H15=""),"",SUM(I$1:I15))</f>
        <v>11</v>
      </c>
      <c r="K15" t="e">
        <f ca="1">IF(OR(H15=0,H15=""),"",VLOOKUP(H15,#REF!,2,0))</f>
        <v>#REF!</v>
      </c>
      <c r="L15" t="e">
        <f ca="1">IF(K15="","",VLOOKUP(INDIRECT(ADDRESS(F15,IF(#REF!&lt;&gt;"С",1,3),,,"Регистрация")),C:E,3,0))</f>
        <v>#REF!</v>
      </c>
    </row>
    <row r="16" spans="1:12" x14ac:dyDescent="0.25">
      <c r="A16" t="e">
        <f>IF(#REF!&lt;&gt;"С",IF(#REF!="","",1),IF(#REF!="","",1))</f>
        <v>#REF!</v>
      </c>
      <c r="B16" t="e">
        <f>IF(A16="","",SUM(A$1:A16))</f>
        <v>#REF!</v>
      </c>
      <c r="C16" t="e">
        <f ca="1">IF(B16="","",OFFSET(#REF!,ROW(),IF(#REF!&lt;&gt;"С",0,2),1,1))</f>
        <v>#REF!</v>
      </c>
      <c r="D16" t="e">
        <f ca="1">IF(B16="","",OFFSET(#REF!,ROW(),1,1,1))</f>
        <v>#REF!</v>
      </c>
      <c r="E16" t="e">
        <f ca="1">IF(C16="","",#REF!&amp;TEXT(B16,"000"))</f>
        <v>#REF!</v>
      </c>
      <c r="F16">
        <f t="shared" si="0"/>
        <v>5</v>
      </c>
      <c r="G16">
        <f t="shared" si="1"/>
        <v>6</v>
      </c>
      <c r="H16">
        <f t="shared" ca="1" si="2"/>
        <v>1607</v>
      </c>
      <c r="I16">
        <f t="shared" ca="1" si="3"/>
        <v>1</v>
      </c>
      <c r="J16">
        <f ca="1">IF(OR(H16=0,H16=""),"",SUM(I$1:I16))</f>
        <v>12</v>
      </c>
      <c r="K16" t="e">
        <f ca="1">IF(OR(H16=0,H16=""),"",VLOOKUP(H16,#REF!,2,0))</f>
        <v>#REF!</v>
      </c>
      <c r="L16" t="e">
        <f ca="1">IF(K16="","",VLOOKUP(INDIRECT(ADDRESS(F16,IF(#REF!&lt;&gt;"С",1,3),,,"Регистрация")),C:E,3,0))</f>
        <v>#REF!</v>
      </c>
    </row>
    <row r="17" spans="1:12" x14ac:dyDescent="0.25">
      <c r="A17" t="e">
        <f>IF(#REF!&lt;&gt;"С",IF(#REF!="","",1),IF(#REF!="","",1))</f>
        <v>#REF!</v>
      </c>
      <c r="B17" t="e">
        <f>IF(A17="","",SUM(A$1:A17))</f>
        <v>#REF!</v>
      </c>
      <c r="C17" t="e">
        <f ca="1">IF(B17="","",OFFSET(#REF!,ROW(),IF(#REF!&lt;&gt;"С",0,2),1,1))</f>
        <v>#REF!</v>
      </c>
      <c r="D17" t="e">
        <f ca="1">IF(B17="","",OFFSET(#REF!,ROW(),1,1,1))</f>
        <v>#REF!</v>
      </c>
      <c r="E17" t="e">
        <f ca="1">IF(C17="","",#REF!&amp;TEXT(B17,"000"))</f>
        <v>#REF!</v>
      </c>
      <c r="F17">
        <f t="shared" si="0"/>
        <v>6</v>
      </c>
      <c r="G17">
        <f t="shared" si="1"/>
        <v>3</v>
      </c>
      <c r="H17">
        <f t="shared" ca="1" si="2"/>
        <v>3075</v>
      </c>
      <c r="I17">
        <f t="shared" ca="1" si="3"/>
        <v>1</v>
      </c>
      <c r="J17">
        <f ca="1">IF(OR(H17=0,H17=""),"",SUM(I$1:I17))</f>
        <v>13</v>
      </c>
      <c r="K17" t="e">
        <f ca="1">IF(OR(H17=0,H17=""),"",VLOOKUP(H17,#REF!,2,0))</f>
        <v>#REF!</v>
      </c>
      <c r="L17" t="e">
        <f ca="1">IF(K17="","",VLOOKUP(INDIRECT(ADDRESS(F17,IF(#REF!&lt;&gt;"С",1,3),,,"Регистрация")),C:E,3,0))</f>
        <v>#REF!</v>
      </c>
    </row>
    <row r="18" spans="1:12" x14ac:dyDescent="0.25">
      <c r="A18" t="e">
        <f>IF(#REF!&lt;&gt;"С",IF(#REF!="","",1),IF(#REF!="","",1))</f>
        <v>#REF!</v>
      </c>
      <c r="B18" t="e">
        <f>IF(A18="","",SUM(A$1:A18))</f>
        <v>#REF!</v>
      </c>
      <c r="C18" t="e">
        <f ca="1">IF(B18="","",OFFSET(#REF!,ROW(),IF(#REF!&lt;&gt;"С",0,2),1,1))</f>
        <v>#REF!</v>
      </c>
      <c r="D18" t="e">
        <f ca="1">IF(B18="","",OFFSET(#REF!,ROW(),1,1,1))</f>
        <v>#REF!</v>
      </c>
      <c r="E18" t="e">
        <f ca="1">IF(C18="","",#REF!&amp;TEXT(B18,"000"))</f>
        <v>#REF!</v>
      </c>
      <c r="F18">
        <f t="shared" si="0"/>
        <v>6</v>
      </c>
      <c r="G18">
        <f t="shared" si="1"/>
        <v>4</v>
      </c>
      <c r="H18" t="str">
        <f t="shared" ca="1" si="2"/>
        <v>Вахрушев Владимир</v>
      </c>
      <c r="I18">
        <f t="shared" ca="1" si="3"/>
        <v>1</v>
      </c>
      <c r="J18">
        <f ca="1">IF(OR(H18=0,H18=""),"",SUM(I$1:I18))</f>
        <v>14</v>
      </c>
      <c r="K18" t="e">
        <f ca="1">IF(OR(H18=0,H18=""),"",VLOOKUP(H18,#REF!,2,0))</f>
        <v>#REF!</v>
      </c>
      <c r="L18" t="e">
        <f ca="1">IF(K18="","",VLOOKUP(INDIRECT(ADDRESS(F18,IF(#REF!&lt;&gt;"С",1,3),,,"Регистрация")),C:E,3,0))</f>
        <v>#REF!</v>
      </c>
    </row>
    <row r="19" spans="1:12" x14ac:dyDescent="0.25">
      <c r="A19" t="e">
        <f>IF(#REF!&lt;&gt;"С",IF(#REF!="","",1),IF(#REF!="","",1))</f>
        <v>#REF!</v>
      </c>
      <c r="B19" t="e">
        <f>IF(A19="","",SUM(A$1:A19))</f>
        <v>#REF!</v>
      </c>
      <c r="C19" t="e">
        <f ca="1">IF(B19="","",OFFSET(#REF!,ROW(),IF(#REF!&lt;&gt;"С",0,2),1,1))</f>
        <v>#REF!</v>
      </c>
      <c r="D19" t="e">
        <f ca="1">IF(B19="","",OFFSET(#REF!,ROW(),1,1,1))</f>
        <v>#REF!</v>
      </c>
      <c r="E19" t="e">
        <f ca="1">IF(C19="","",#REF!&amp;TEXT(B19,"000"))</f>
        <v>#REF!</v>
      </c>
      <c r="F19">
        <f t="shared" si="0"/>
        <v>6</v>
      </c>
      <c r="G19">
        <f t="shared" si="1"/>
        <v>5</v>
      </c>
      <c r="H19" t="str">
        <f t="shared" ca="1" si="2"/>
        <v>Судник Виктор</v>
      </c>
      <c r="I19">
        <f t="shared" ca="1" si="3"/>
        <v>1</v>
      </c>
      <c r="J19">
        <f ca="1">IF(OR(H19=0,H19=""),"",SUM(I$1:I19))</f>
        <v>15</v>
      </c>
      <c r="K19" t="e">
        <f ca="1">IF(OR(H19=0,H19=""),"",VLOOKUP(H19,#REF!,2,0))</f>
        <v>#REF!</v>
      </c>
      <c r="L19" t="e">
        <f ca="1">IF(K19="","",VLOOKUP(INDIRECT(ADDRESS(F19,IF(#REF!&lt;&gt;"С",1,3),,,"Регистрация")),C:E,3,0))</f>
        <v>#REF!</v>
      </c>
    </row>
    <row r="20" spans="1:12" x14ac:dyDescent="0.25">
      <c r="A20" t="e">
        <f>IF(#REF!&lt;&gt;"С",IF(#REF!="","",1),IF(#REF!="","",1))</f>
        <v>#REF!</v>
      </c>
      <c r="B20" t="e">
        <f>IF(A20="","",SUM(A$1:A20))</f>
        <v>#REF!</v>
      </c>
      <c r="C20" t="e">
        <f ca="1">IF(B20="","",OFFSET(#REF!,ROW(),IF(#REF!&lt;&gt;"С",0,2),1,1))</f>
        <v>#REF!</v>
      </c>
      <c r="D20" t="e">
        <f ca="1">IF(B20="","",OFFSET(#REF!,ROW(),1,1,1))</f>
        <v>#REF!</v>
      </c>
      <c r="E20" t="e">
        <f ca="1">IF(C20="","",#REF!&amp;TEXT(B20,"000"))</f>
        <v>#REF!</v>
      </c>
      <c r="F20">
        <f t="shared" si="0"/>
        <v>6</v>
      </c>
      <c r="G20">
        <f t="shared" si="1"/>
        <v>6</v>
      </c>
      <c r="H20">
        <f t="shared" ca="1" si="2"/>
        <v>741</v>
      </c>
      <c r="I20">
        <f t="shared" ca="1" si="3"/>
        <v>1</v>
      </c>
      <c r="J20">
        <f ca="1">IF(OR(H20=0,H20=""),"",SUM(I$1:I20))</f>
        <v>16</v>
      </c>
      <c r="K20" t="e">
        <f ca="1">IF(OR(H20=0,H20=""),"",VLOOKUP(H20,#REF!,2,0))</f>
        <v>#REF!</v>
      </c>
      <c r="L20" t="e">
        <f ca="1">IF(K20="","",VLOOKUP(INDIRECT(ADDRESS(F20,IF(#REF!&lt;&gt;"С",1,3),,,"Регистрация")),C:E,3,0))</f>
        <v>#REF!</v>
      </c>
    </row>
    <row r="21" spans="1:12" x14ac:dyDescent="0.25">
      <c r="A21" t="e">
        <f>IF(#REF!&lt;&gt;"С",IF(#REF!="","",1),IF(#REF!="","",1))</f>
        <v>#REF!</v>
      </c>
      <c r="B21" t="e">
        <f>IF(A21="","",SUM(A$1:A21))</f>
        <v>#REF!</v>
      </c>
      <c r="C21" t="e">
        <f ca="1">IF(B21="","",OFFSET(#REF!,ROW(),IF(#REF!&lt;&gt;"С",0,2),1,1))</f>
        <v>#REF!</v>
      </c>
      <c r="D21" t="e">
        <f ca="1">IF(B21="","",OFFSET(#REF!,ROW(),1,1,1))</f>
        <v>#REF!</v>
      </c>
      <c r="E21" t="e">
        <f ca="1">IF(C21="","",#REF!&amp;TEXT(B21,"000"))</f>
        <v>#REF!</v>
      </c>
      <c r="F21">
        <f t="shared" si="0"/>
        <v>7</v>
      </c>
      <c r="G21">
        <f t="shared" si="1"/>
        <v>3</v>
      </c>
      <c r="H21">
        <f t="shared" ca="1" si="2"/>
        <v>3057</v>
      </c>
      <c r="I21">
        <f t="shared" ca="1" si="3"/>
        <v>1</v>
      </c>
      <c r="J21">
        <f ca="1">IF(OR(H21=0,H21=""),"",SUM(I$1:I21))</f>
        <v>17</v>
      </c>
      <c r="K21" t="e">
        <f ca="1">IF(OR(H21=0,H21=""),"",VLOOKUP(H21,#REF!,2,0))</f>
        <v>#REF!</v>
      </c>
      <c r="L21" t="e">
        <f ca="1">IF(K21="","",VLOOKUP(INDIRECT(ADDRESS(F21,IF(#REF!&lt;&gt;"С",1,3),,,"Регистрация")),C:E,3,0))</f>
        <v>#REF!</v>
      </c>
    </row>
    <row r="22" spans="1:12" x14ac:dyDescent="0.25">
      <c r="A22" t="e">
        <f>IF(#REF!&lt;&gt;"С",IF(#REF!="","",1),IF(#REF!="","",1))</f>
        <v>#REF!</v>
      </c>
      <c r="B22" t="e">
        <f>IF(A22="","",SUM(A$1:A22))</f>
        <v>#REF!</v>
      </c>
      <c r="C22" t="e">
        <f ca="1">IF(B22="","",OFFSET(#REF!,ROW(),IF(#REF!&lt;&gt;"С",0,2),1,1))</f>
        <v>#REF!</v>
      </c>
      <c r="D22" t="e">
        <f ca="1">IF(B22="","",OFFSET(#REF!,ROW(),1,1,1))</f>
        <v>#REF!</v>
      </c>
      <c r="E22" t="e">
        <f ca="1">IF(C22="","",#REF!&amp;TEXT(B22,"000"))</f>
        <v>#REF!</v>
      </c>
      <c r="F22">
        <f t="shared" si="0"/>
        <v>7</v>
      </c>
      <c r="G22">
        <f t="shared" si="1"/>
        <v>4</v>
      </c>
      <c r="H22" t="str">
        <f t="shared" ca="1" si="2"/>
        <v>Уткин Андрей</v>
      </c>
      <c r="I22">
        <f t="shared" ca="1" si="3"/>
        <v>1</v>
      </c>
      <c r="J22">
        <f ca="1">IF(OR(H22=0,H22=""),"",SUM(I$1:I22))</f>
        <v>18</v>
      </c>
      <c r="K22" t="e">
        <f ca="1">IF(OR(H22=0,H22=""),"",VLOOKUP(H22,#REF!,2,0))</f>
        <v>#REF!</v>
      </c>
      <c r="L22" t="e">
        <f ca="1">IF(K22="","",VLOOKUP(INDIRECT(ADDRESS(F22,IF(#REF!&lt;&gt;"С",1,3),,,"Регистрация")),C:E,3,0))</f>
        <v>#REF!</v>
      </c>
    </row>
    <row r="23" spans="1:12" x14ac:dyDescent="0.25">
      <c r="A23" t="e">
        <f>IF(#REF!&lt;&gt;"С",IF(#REF!="","",1),IF(#REF!="","",1))</f>
        <v>#REF!</v>
      </c>
      <c r="B23" t="e">
        <f>IF(A23="","",SUM(A$1:A23))</f>
        <v>#REF!</v>
      </c>
      <c r="C23" t="e">
        <f ca="1">IF(B23="","",OFFSET(#REF!,ROW(),IF(#REF!&lt;&gt;"С",0,2),1,1))</f>
        <v>#REF!</v>
      </c>
      <c r="D23" t="e">
        <f ca="1">IF(B23="","",OFFSET(#REF!,ROW(),1,1,1))</f>
        <v>#REF!</v>
      </c>
      <c r="E23" t="e">
        <f ca="1">IF(C23="","",#REF!&amp;TEXT(B23,"000"))</f>
        <v>#REF!</v>
      </c>
      <c r="F23">
        <f t="shared" si="0"/>
        <v>7</v>
      </c>
      <c r="G23">
        <f t="shared" si="1"/>
        <v>5</v>
      </c>
      <c r="H23" t="str">
        <f t="shared" ca="1" si="2"/>
        <v>Гоцфрид Константин</v>
      </c>
      <c r="I23">
        <f t="shared" ca="1" si="3"/>
        <v>1</v>
      </c>
      <c r="J23">
        <f ca="1">IF(OR(H23=0,H23=""),"",SUM(I$1:I23))</f>
        <v>19</v>
      </c>
      <c r="K23" t="e">
        <f ca="1">IF(OR(H23=0,H23=""),"",VLOOKUP(H23,#REF!,2,0))</f>
        <v>#REF!</v>
      </c>
      <c r="L23" t="e">
        <f ca="1">IF(K23="","",VLOOKUP(INDIRECT(ADDRESS(F23,IF(#REF!&lt;&gt;"С",1,3),,,"Регистрация")),C:E,3,0))</f>
        <v>#REF!</v>
      </c>
    </row>
    <row r="24" spans="1:12" x14ac:dyDescent="0.25">
      <c r="A24" t="e">
        <f>IF(#REF!&lt;&gt;"С",IF(#REF!="","",1),IF(#REF!="","",1))</f>
        <v>#REF!</v>
      </c>
      <c r="B24" t="e">
        <f>IF(A24="","",SUM(A$1:A24))</f>
        <v>#REF!</v>
      </c>
      <c r="C24" t="e">
        <f ca="1">IF(B24="","",OFFSET(#REF!,ROW(),IF(#REF!&lt;&gt;"С",0,2),1,1))</f>
        <v>#REF!</v>
      </c>
      <c r="D24" t="e">
        <f ca="1">IF(B24="","",OFFSET(#REF!,ROW(),1,1,1))</f>
        <v>#REF!</v>
      </c>
      <c r="E24" t="e">
        <f ca="1">IF(C24="","",#REF!&amp;TEXT(B24,"000"))</f>
        <v>#REF!</v>
      </c>
      <c r="F24">
        <f t="shared" si="0"/>
        <v>7</v>
      </c>
      <c r="G24">
        <f t="shared" si="1"/>
        <v>6</v>
      </c>
      <c r="H24">
        <f t="shared" ca="1" si="2"/>
        <v>1424</v>
      </c>
      <c r="I24">
        <f t="shared" ca="1" si="3"/>
        <v>1</v>
      </c>
      <c r="J24">
        <f ca="1">IF(OR(H24=0,H24=""),"",SUM(I$1:I24))</f>
        <v>20</v>
      </c>
      <c r="K24" t="e">
        <f ca="1">IF(OR(H24=0,H24=""),"",VLOOKUP(H24,#REF!,2,0))</f>
        <v>#REF!</v>
      </c>
      <c r="L24" t="e">
        <f ca="1">IF(K24="","",VLOOKUP(INDIRECT(ADDRESS(F24,IF(#REF!&lt;&gt;"С",1,3),,,"Регистрация")),C:E,3,0))</f>
        <v>#REF!</v>
      </c>
    </row>
    <row r="25" spans="1:12" x14ac:dyDescent="0.25">
      <c r="A25" t="e">
        <f>IF(#REF!&lt;&gt;"С",IF(#REF!="","",1),IF(#REF!="","",1))</f>
        <v>#REF!</v>
      </c>
      <c r="B25" t="e">
        <f>IF(A25="","",SUM(A$1:A25))</f>
        <v>#REF!</v>
      </c>
      <c r="C25" t="e">
        <f ca="1">IF(B25="","",OFFSET(#REF!,ROW(),IF(#REF!&lt;&gt;"С",0,2),1,1))</f>
        <v>#REF!</v>
      </c>
      <c r="D25" t="e">
        <f ca="1">IF(B25="","",OFFSET(#REF!,ROW(),1,1,1))</f>
        <v>#REF!</v>
      </c>
      <c r="E25" t="e">
        <f ca="1">IF(C25="","",#REF!&amp;TEXT(B25,"000"))</f>
        <v>#REF!</v>
      </c>
      <c r="F25">
        <f t="shared" si="0"/>
        <v>8</v>
      </c>
      <c r="G25">
        <f t="shared" si="1"/>
        <v>3</v>
      </c>
      <c r="H25">
        <f t="shared" ca="1" si="2"/>
        <v>2655</v>
      </c>
      <c r="I25">
        <f t="shared" ca="1" si="3"/>
        <v>1</v>
      </c>
      <c r="J25">
        <f ca="1">IF(OR(H25=0,H25=""),"",SUM(I$1:I25))</f>
        <v>21</v>
      </c>
      <c r="K25" t="e">
        <f ca="1">IF(OR(H25=0,H25=""),"",VLOOKUP(H25,#REF!,2,0))</f>
        <v>#REF!</v>
      </c>
      <c r="L25" t="e">
        <f ca="1">IF(K25="","",VLOOKUP(INDIRECT(ADDRESS(F25,IF(#REF!&lt;&gt;"С",1,3),,,"Регистрация")),C:E,3,0))</f>
        <v>#REF!</v>
      </c>
    </row>
    <row r="26" spans="1:12" x14ac:dyDescent="0.25">
      <c r="A26" t="e">
        <f>IF(#REF!&lt;&gt;"С",IF(#REF!="","",1),IF(#REF!="","",1))</f>
        <v>#REF!</v>
      </c>
      <c r="B26" t="e">
        <f>IF(A26="","",SUM(A$1:A26))</f>
        <v>#REF!</v>
      </c>
      <c r="C26" t="e">
        <f ca="1">IF(B26="","",OFFSET(#REF!,ROW(),IF(#REF!&lt;&gt;"С",0,2),1,1))</f>
        <v>#REF!</v>
      </c>
      <c r="D26" t="e">
        <f ca="1">IF(B26="","",OFFSET(#REF!,ROW(),1,1,1))</f>
        <v>#REF!</v>
      </c>
      <c r="E26" t="e">
        <f ca="1">IF(C26="","",#REF!&amp;TEXT(B26,"000"))</f>
        <v>#REF!</v>
      </c>
      <c r="F26">
        <f t="shared" si="0"/>
        <v>8</v>
      </c>
      <c r="G26">
        <f t="shared" si="1"/>
        <v>4</v>
      </c>
      <c r="H26" t="str">
        <f t="shared" ca="1" si="2"/>
        <v>Шундрин Михаил</v>
      </c>
      <c r="I26">
        <f t="shared" ca="1" si="3"/>
        <v>1</v>
      </c>
      <c r="J26">
        <f ca="1">IF(OR(H26=0,H26=""),"",SUM(I$1:I26))</f>
        <v>22</v>
      </c>
      <c r="K26" t="e">
        <f ca="1">IF(OR(H26=0,H26=""),"",VLOOKUP(H26,#REF!,2,0))</f>
        <v>#REF!</v>
      </c>
      <c r="L26" t="e">
        <f ca="1">IF(K26="","",VLOOKUP(INDIRECT(ADDRESS(F26,IF(#REF!&lt;&gt;"С",1,3),,,"Регистрация")),C:E,3,0))</f>
        <v>#REF!</v>
      </c>
    </row>
    <row r="27" spans="1:12" x14ac:dyDescent="0.25">
      <c r="A27" t="e">
        <f>IF(#REF!&lt;&gt;"С",IF(#REF!="","",1),IF(#REF!="","",1))</f>
        <v>#REF!</v>
      </c>
      <c r="B27" t="e">
        <f>IF(A27="","",SUM(A$1:A27))</f>
        <v>#REF!</v>
      </c>
      <c r="C27" t="e">
        <f ca="1">IF(B27="","",OFFSET(#REF!,ROW(),IF(#REF!&lt;&gt;"С",0,2),1,1))</f>
        <v>#REF!</v>
      </c>
      <c r="D27" t="e">
        <f ca="1">IF(B27="","",OFFSET(#REF!,ROW(),1,1,1))</f>
        <v>#REF!</v>
      </c>
      <c r="E27" t="e">
        <f ca="1">IF(C27="","",#REF!&amp;TEXT(B27,"000"))</f>
        <v>#REF!</v>
      </c>
      <c r="F27">
        <f t="shared" si="0"/>
        <v>8</v>
      </c>
      <c r="G27">
        <f t="shared" si="1"/>
        <v>5</v>
      </c>
      <c r="H27" t="str">
        <f t="shared" ca="1" si="2"/>
        <v>Шундрин Алексей</v>
      </c>
      <c r="I27">
        <f t="shared" ca="1" si="3"/>
        <v>1</v>
      </c>
      <c r="J27">
        <f ca="1">IF(OR(H27=0,H27=""),"",SUM(I$1:I27))</f>
        <v>23</v>
      </c>
      <c r="K27" t="e">
        <f ca="1">IF(OR(H27=0,H27=""),"",VLOOKUP(H27,#REF!,2,0))</f>
        <v>#REF!</v>
      </c>
      <c r="L27" t="e">
        <f ca="1">IF(K27="","",VLOOKUP(INDIRECT(ADDRESS(F27,IF(#REF!&lt;&gt;"С",1,3),,,"Регистрация")),C:E,3,0))</f>
        <v>#REF!</v>
      </c>
    </row>
    <row r="28" spans="1:12" x14ac:dyDescent="0.25">
      <c r="A28" t="e">
        <f>IF(#REF!&lt;&gt;"С",IF(#REF!="","",1),IF(#REF!="","",1))</f>
        <v>#REF!</v>
      </c>
      <c r="B28" t="e">
        <f>IF(A28="","",SUM(A$1:A28))</f>
        <v>#REF!</v>
      </c>
      <c r="C28" t="e">
        <f ca="1">IF(B28="","",OFFSET(#REF!,ROW(),IF(#REF!&lt;&gt;"С",0,2),1,1))</f>
        <v>#REF!</v>
      </c>
      <c r="D28" t="e">
        <f ca="1">IF(B28="","",OFFSET(#REF!,ROW(),1,1,1))</f>
        <v>#REF!</v>
      </c>
      <c r="E28" t="e">
        <f ca="1">IF(C28="","",#REF!&amp;TEXT(B28,"000"))</f>
        <v>#REF!</v>
      </c>
      <c r="F28">
        <f t="shared" si="0"/>
        <v>8</v>
      </c>
      <c r="G28">
        <f t="shared" si="1"/>
        <v>6</v>
      </c>
      <c r="H28">
        <f t="shared" ca="1" si="2"/>
        <v>1568</v>
      </c>
      <c r="I28">
        <f t="shared" ca="1" si="3"/>
        <v>1</v>
      </c>
      <c r="J28">
        <f ca="1">IF(OR(H28=0,H28=""),"",SUM(I$1:I28))</f>
        <v>24</v>
      </c>
      <c r="K28" t="e">
        <f ca="1">IF(OR(H28=0,H28=""),"",VLOOKUP(H28,#REF!,2,0))</f>
        <v>#REF!</v>
      </c>
      <c r="L28" t="e">
        <f ca="1">IF(K28="","",VLOOKUP(INDIRECT(ADDRESS(F28,IF(#REF!&lt;&gt;"С",1,3),,,"Регистрация")),C:E,3,0))</f>
        <v>#REF!</v>
      </c>
    </row>
    <row r="29" spans="1:12" x14ac:dyDescent="0.25">
      <c r="A29" t="e">
        <f>IF(#REF!&lt;&gt;"С",IF(#REF!="","",1),IF(#REF!="","",1))</f>
        <v>#REF!</v>
      </c>
      <c r="B29" t="e">
        <f>IF(A29="","",SUM(A$1:A29))</f>
        <v>#REF!</v>
      </c>
      <c r="C29" t="e">
        <f ca="1">IF(B29="","",OFFSET(#REF!,ROW(),IF(#REF!&lt;&gt;"С",0,2),1,1))</f>
        <v>#REF!</v>
      </c>
      <c r="D29" t="e">
        <f ca="1">IF(B29="","",OFFSET(#REF!,ROW(),1,1,1))</f>
        <v>#REF!</v>
      </c>
      <c r="E29" t="e">
        <f ca="1">IF(C29="","",#REF!&amp;TEXT(B29,"000"))</f>
        <v>#REF!</v>
      </c>
      <c r="F29">
        <f t="shared" si="0"/>
        <v>9</v>
      </c>
      <c r="G29">
        <f t="shared" si="1"/>
        <v>3</v>
      </c>
      <c r="H29">
        <f t="shared" ca="1" si="2"/>
        <v>2435</v>
      </c>
      <c r="I29">
        <f t="shared" ca="1" si="3"/>
        <v>1</v>
      </c>
      <c r="J29">
        <f ca="1">IF(OR(H29=0,H29=""),"",SUM(I$1:I29))</f>
        <v>25</v>
      </c>
      <c r="K29" t="e">
        <f ca="1">IF(OR(H29=0,H29=""),"",VLOOKUP(H29,#REF!,2,0))</f>
        <v>#REF!</v>
      </c>
      <c r="L29" t="e">
        <f ca="1">IF(K29="","",VLOOKUP(INDIRECT(ADDRESS(F29,IF(#REF!&lt;&gt;"С",1,3),,,"Регистрация")),C:E,3,0))</f>
        <v>#REF!</v>
      </c>
    </row>
    <row r="30" spans="1:12" x14ac:dyDescent="0.25">
      <c r="A30" t="e">
        <f>IF(#REF!&lt;&gt;"С",IF(#REF!="","",1),IF(#REF!="","",1))</f>
        <v>#REF!</v>
      </c>
      <c r="B30" t="e">
        <f>IF(A30="","",SUM(A$1:A30))</f>
        <v>#REF!</v>
      </c>
      <c r="C30" t="e">
        <f ca="1">IF(B30="","",OFFSET(#REF!,ROW(),IF(#REF!&lt;&gt;"С",0,2),1,1))</f>
        <v>#REF!</v>
      </c>
      <c r="D30" t="e">
        <f ca="1">IF(B30="","",OFFSET(#REF!,ROW(),1,1,1))</f>
        <v>#REF!</v>
      </c>
      <c r="E30" t="e">
        <f ca="1">IF(C30="","",#REF!&amp;TEXT(B30,"000"))</f>
        <v>#REF!</v>
      </c>
      <c r="F30">
        <f t="shared" si="0"/>
        <v>9</v>
      </c>
      <c r="G30">
        <f t="shared" si="1"/>
        <v>4</v>
      </c>
      <c r="H30" t="str">
        <f t="shared" ca="1" si="2"/>
        <v>Банщиков Андрей</v>
      </c>
      <c r="I30">
        <f t="shared" ca="1" si="3"/>
        <v>1</v>
      </c>
      <c r="J30">
        <f ca="1">IF(OR(H30=0,H30=""),"",SUM(I$1:I30))</f>
        <v>26</v>
      </c>
      <c r="K30" t="e">
        <f ca="1">IF(OR(H30=0,H30=""),"",VLOOKUP(H30,#REF!,2,0))</f>
        <v>#REF!</v>
      </c>
      <c r="L30" t="e">
        <f ca="1">IF(K30="","",VLOOKUP(INDIRECT(ADDRESS(F30,IF(#REF!&lt;&gt;"С",1,3),,,"Регистрация")),C:E,3,0))</f>
        <v>#REF!</v>
      </c>
    </row>
    <row r="31" spans="1:12" x14ac:dyDescent="0.25">
      <c r="A31" t="e">
        <f>IF(#REF!&lt;&gt;"С",IF(#REF!="","",1),IF(#REF!="","",1))</f>
        <v>#REF!</v>
      </c>
      <c r="B31" t="e">
        <f>IF(A31="","",SUM(A$1:A31))</f>
        <v>#REF!</v>
      </c>
      <c r="C31" t="e">
        <f ca="1">IF(B31="","",OFFSET(#REF!,ROW(),IF(#REF!&lt;&gt;"С",0,2),1,1))</f>
        <v>#REF!</v>
      </c>
      <c r="D31" t="e">
        <f ca="1">IF(B31="","",OFFSET(#REF!,ROW(),1,1,1))</f>
        <v>#REF!</v>
      </c>
      <c r="E31" t="e">
        <f ca="1">IF(C31="","",#REF!&amp;TEXT(B31,"000"))</f>
        <v>#REF!</v>
      </c>
      <c r="F31">
        <f t="shared" si="0"/>
        <v>9</v>
      </c>
      <c r="G31">
        <f t="shared" si="1"/>
        <v>5</v>
      </c>
      <c r="H31" t="str">
        <f t="shared" ca="1" si="2"/>
        <v>Тихонов Дмитрий</v>
      </c>
      <c r="I31">
        <f t="shared" ca="1" si="3"/>
        <v>1</v>
      </c>
      <c r="J31">
        <f ca="1">IF(OR(H31=0,H31=""),"",SUM(I$1:I31))</f>
        <v>27</v>
      </c>
      <c r="K31" t="e">
        <f ca="1">IF(OR(H31=0,H31=""),"",VLOOKUP(H31,#REF!,2,0))</f>
        <v>#REF!</v>
      </c>
      <c r="L31" t="e">
        <f ca="1">IF(K31="","",VLOOKUP(INDIRECT(ADDRESS(F31,IF(#REF!&lt;&gt;"С",1,3),,,"Регистрация")),C:E,3,0))</f>
        <v>#REF!</v>
      </c>
    </row>
    <row r="32" spans="1:12" x14ac:dyDescent="0.25">
      <c r="A32" t="e">
        <f>IF(#REF!&lt;&gt;"С",IF(#REF!="","",1),IF(#REF!="","",1))</f>
        <v>#REF!</v>
      </c>
      <c r="B32" t="e">
        <f>IF(A32="","",SUM(A$1:A32))</f>
        <v>#REF!</v>
      </c>
      <c r="C32" t="e">
        <f ca="1">IF(B32="","",OFFSET(#REF!,ROW(),IF(#REF!&lt;&gt;"С",0,2),1,1))</f>
        <v>#REF!</v>
      </c>
      <c r="D32" t="e">
        <f ca="1">IF(B32="","",OFFSET(#REF!,ROW(),1,1,1))</f>
        <v>#REF!</v>
      </c>
      <c r="E32" t="e">
        <f ca="1">IF(C32="","",#REF!&amp;TEXT(B32,"000"))</f>
        <v>#REF!</v>
      </c>
      <c r="F32">
        <f t="shared" si="0"/>
        <v>9</v>
      </c>
      <c r="G32">
        <f t="shared" si="1"/>
        <v>6</v>
      </c>
      <c r="H32">
        <f t="shared" ca="1" si="2"/>
        <v>1042</v>
      </c>
      <c r="I32">
        <f t="shared" ca="1" si="3"/>
        <v>1</v>
      </c>
      <c r="J32">
        <f ca="1">IF(OR(H32=0,H32=""),"",SUM(I$1:I32))</f>
        <v>28</v>
      </c>
      <c r="K32" t="e">
        <f ca="1">IF(OR(H32=0,H32=""),"",VLOOKUP(H32,#REF!,2,0))</f>
        <v>#REF!</v>
      </c>
      <c r="L32" t="e">
        <f ca="1">IF(K32="","",VLOOKUP(INDIRECT(ADDRESS(F32,IF(#REF!&lt;&gt;"С",1,3),,,"Регистрация")),C:E,3,0))</f>
        <v>#REF!</v>
      </c>
    </row>
    <row r="33" spans="1:12" x14ac:dyDescent="0.25">
      <c r="A33" t="e">
        <f>IF(#REF!&lt;&gt;"С",IF(#REF!="","",1),IF(#REF!="","",1))</f>
        <v>#REF!</v>
      </c>
      <c r="B33" t="e">
        <f>IF(A33="","",SUM(A$1:A33))</f>
        <v>#REF!</v>
      </c>
      <c r="C33" t="e">
        <f ca="1">IF(B33="","",OFFSET(#REF!,ROW(),IF(#REF!&lt;&gt;"С",0,2),1,1))</f>
        <v>#REF!</v>
      </c>
      <c r="D33" t="e">
        <f ca="1">IF(B33="","",OFFSET(#REF!,ROW(),1,1,1))</f>
        <v>#REF!</v>
      </c>
      <c r="E33" t="e">
        <f ca="1">IF(C33="","",#REF!&amp;TEXT(B33,"000"))</f>
        <v>#REF!</v>
      </c>
      <c r="F33">
        <f t="shared" si="0"/>
        <v>10</v>
      </c>
      <c r="G33">
        <f t="shared" si="1"/>
        <v>3</v>
      </c>
      <c r="H33">
        <f t="shared" ca="1" si="2"/>
        <v>2306</v>
      </c>
      <c r="I33">
        <f t="shared" ca="1" si="3"/>
        <v>1</v>
      </c>
      <c r="J33">
        <f ca="1">IF(OR(H33=0,H33=""),"",SUM(I$1:I33))</f>
        <v>29</v>
      </c>
      <c r="K33" t="e">
        <f ca="1">IF(OR(H33=0,H33=""),"",VLOOKUP(H33,#REF!,2,0))</f>
        <v>#REF!</v>
      </c>
      <c r="L33" t="e">
        <f ca="1">IF(K33="","",VLOOKUP(INDIRECT(ADDRESS(F33,IF(#REF!&lt;&gt;"С",1,3),,,"Регистрация")),C:E,3,0))</f>
        <v>#REF!</v>
      </c>
    </row>
    <row r="34" spans="1:12" x14ac:dyDescent="0.25">
      <c r="A34" t="e">
        <f>IF(#REF!&lt;&gt;"С",IF(#REF!="","",1),IF(#REF!="","",1))</f>
        <v>#REF!</v>
      </c>
      <c r="B34" t="e">
        <f>IF(A34="","",SUM(A$1:A34))</f>
        <v>#REF!</v>
      </c>
      <c r="C34" t="e">
        <f ca="1">IF(B34="","",OFFSET(#REF!,ROW(),IF(#REF!&lt;&gt;"С",0,2),1,1))</f>
        <v>#REF!</v>
      </c>
      <c r="D34" t="e">
        <f ca="1">IF(B34="","",OFFSET(#REF!,ROW(),1,1,1))</f>
        <v>#REF!</v>
      </c>
      <c r="E34" t="e">
        <f ca="1">IF(C34="","",#REF!&amp;TEXT(B34,"000"))</f>
        <v>#REF!</v>
      </c>
      <c r="F34">
        <f t="shared" si="0"/>
        <v>10</v>
      </c>
      <c r="G34">
        <f t="shared" si="1"/>
        <v>4</v>
      </c>
      <c r="H34" t="str">
        <f t="shared" ca="1" si="2"/>
        <v>Ли Александр</v>
      </c>
      <c r="I34">
        <f t="shared" ca="1" si="3"/>
        <v>1</v>
      </c>
      <c r="J34">
        <f ca="1">IF(OR(H34=0,H34=""),"",SUM(I$1:I34))</f>
        <v>30</v>
      </c>
      <c r="K34" t="e">
        <f ca="1">IF(OR(H34=0,H34=""),"",VLOOKUP(H34,#REF!,2,0))</f>
        <v>#REF!</v>
      </c>
      <c r="L34" t="e">
        <f ca="1">IF(K34="","",VLOOKUP(INDIRECT(ADDRESS(F34,IF(#REF!&lt;&gt;"С",1,3),,,"Регистрация")),C:E,3,0))</f>
        <v>#REF!</v>
      </c>
    </row>
    <row r="35" spans="1:12" x14ac:dyDescent="0.25">
      <c r="A35" t="e">
        <f>IF(#REF!&lt;&gt;"С",IF(#REF!="","",1),IF(#REF!="","",1))</f>
        <v>#REF!</v>
      </c>
      <c r="B35" t="e">
        <f>IF(A35="","",SUM(A$1:A35))</f>
        <v>#REF!</v>
      </c>
      <c r="C35" t="e">
        <f ca="1">IF(B35="","",OFFSET(#REF!,ROW(),IF(#REF!&lt;&gt;"С",0,2),1,1))</f>
        <v>#REF!</v>
      </c>
      <c r="D35" t="e">
        <f ca="1">IF(B35="","",OFFSET(#REF!,ROW(),1,1,1))</f>
        <v>#REF!</v>
      </c>
      <c r="E35" t="e">
        <f ca="1">IF(C35="","",#REF!&amp;TEXT(B35,"000"))</f>
        <v>#REF!</v>
      </c>
      <c r="F35">
        <f t="shared" si="0"/>
        <v>10</v>
      </c>
      <c r="G35">
        <f t="shared" si="1"/>
        <v>5</v>
      </c>
      <c r="H35" t="str">
        <f t="shared" ca="1" si="2"/>
        <v>Андрианмахаринжака</v>
      </c>
      <c r="I35">
        <f t="shared" ca="1" si="3"/>
        <v>1</v>
      </c>
      <c r="J35">
        <f ca="1">IF(OR(H35=0,H35=""),"",SUM(I$1:I35))</f>
        <v>31</v>
      </c>
      <c r="K35" t="e">
        <f ca="1">IF(OR(H35=0,H35=""),"",VLOOKUP(H35,#REF!,2,0))</f>
        <v>#REF!</v>
      </c>
      <c r="L35" t="e">
        <f ca="1">IF(K35="","",VLOOKUP(INDIRECT(ADDRESS(F35,IF(#REF!&lt;&gt;"С",1,3),,,"Регистрация")),C:E,3,0))</f>
        <v>#REF!</v>
      </c>
    </row>
    <row r="36" spans="1:12" x14ac:dyDescent="0.25">
      <c r="A36" t="e">
        <f>IF(#REF!&lt;&gt;"С",IF(#REF!="","",1),IF(#REF!="","",1))</f>
        <v>#REF!</v>
      </c>
      <c r="B36" t="e">
        <f>IF(A36="","",SUM(A$1:A36))</f>
        <v>#REF!</v>
      </c>
      <c r="C36" t="e">
        <f ca="1">IF(B36="","",OFFSET(#REF!,ROW(),IF(#REF!&lt;&gt;"С",0,2),1,1))</f>
        <v>#REF!</v>
      </c>
      <c r="D36" t="e">
        <f ca="1">IF(B36="","",OFFSET(#REF!,ROW(),1,1,1))</f>
        <v>#REF!</v>
      </c>
      <c r="E36" t="e">
        <f ca="1">IF(C36="","",#REF!&amp;TEXT(B36,"000"))</f>
        <v>#REF!</v>
      </c>
      <c r="F36">
        <f t="shared" si="0"/>
        <v>10</v>
      </c>
      <c r="G36">
        <f t="shared" si="1"/>
        <v>6</v>
      </c>
      <c r="H36">
        <f t="shared" ca="1" si="2"/>
        <v>1032</v>
      </c>
      <c r="I36">
        <f t="shared" ca="1" si="3"/>
        <v>1</v>
      </c>
      <c r="J36">
        <f ca="1">IF(OR(H36=0,H36=""),"",SUM(I$1:I36))</f>
        <v>32</v>
      </c>
      <c r="K36" t="e">
        <f ca="1">IF(OR(H36=0,H36=""),"",VLOOKUP(H36,#REF!,2,0))</f>
        <v>#REF!</v>
      </c>
      <c r="L36" t="e">
        <f ca="1">IF(K36="","",VLOOKUP(INDIRECT(ADDRESS(F36,IF(#REF!&lt;&gt;"С",1,3),,,"Регистрация")),C:E,3,0))</f>
        <v>#REF!</v>
      </c>
    </row>
    <row r="37" spans="1:12" x14ac:dyDescent="0.25">
      <c r="A37" t="e">
        <f>IF(#REF!&lt;&gt;"С",IF(#REF!="","",1),IF(#REF!="","",1))</f>
        <v>#REF!</v>
      </c>
      <c r="B37" t="e">
        <f>IF(A37="","",SUM(A$1:A37))</f>
        <v>#REF!</v>
      </c>
      <c r="C37" t="e">
        <f ca="1">IF(B37="","",OFFSET(#REF!,ROW(),IF(#REF!&lt;&gt;"С",0,2),1,1))</f>
        <v>#REF!</v>
      </c>
      <c r="D37" t="e">
        <f ca="1">IF(B37="","",OFFSET(#REF!,ROW(),1,1,1))</f>
        <v>#REF!</v>
      </c>
      <c r="E37" t="e">
        <f ca="1">IF(C37="","",#REF!&amp;TEXT(B37,"000"))</f>
        <v>#REF!</v>
      </c>
      <c r="F37">
        <f t="shared" si="0"/>
        <v>11</v>
      </c>
      <c r="G37">
        <f t="shared" si="1"/>
        <v>3</v>
      </c>
      <c r="H37">
        <f t="shared" ca="1" si="2"/>
        <v>1001</v>
      </c>
      <c r="I37">
        <f t="shared" ca="1" si="3"/>
        <v>1</v>
      </c>
      <c r="J37">
        <f ca="1">IF(OR(H37=0,H37=""),"",SUM(I$1:I37))</f>
        <v>33</v>
      </c>
      <c r="K37" t="e">
        <f ca="1">IF(OR(H37=0,H37=""),"",VLOOKUP(H37,#REF!,2,0))</f>
        <v>#REF!</v>
      </c>
      <c r="L37" t="e">
        <f ca="1">IF(K37="","",VLOOKUP(INDIRECT(ADDRESS(F37,IF(#REF!&lt;&gt;"С",1,3),,,"Регистрация")),C:E,3,0))</f>
        <v>#REF!</v>
      </c>
    </row>
    <row r="38" spans="1:12" x14ac:dyDescent="0.25">
      <c r="A38" t="e">
        <f>IF(#REF!&lt;&gt;"С",IF(#REF!="","",1),IF(#REF!="","",1))</f>
        <v>#REF!</v>
      </c>
      <c r="B38" t="e">
        <f>IF(A38="","",SUM(A$1:A38))</f>
        <v>#REF!</v>
      </c>
      <c r="C38" t="e">
        <f ca="1">IF(B38="","",OFFSET(#REF!,ROW(),IF(#REF!&lt;&gt;"С",0,2),1,1))</f>
        <v>#REF!</v>
      </c>
      <c r="D38" t="e">
        <f ca="1">IF(B38="","",OFFSET(#REF!,ROW(),1,1,1))</f>
        <v>#REF!</v>
      </c>
      <c r="E38" t="e">
        <f ca="1">IF(C38="","",#REF!&amp;TEXT(B38,"000"))</f>
        <v>#REF!</v>
      </c>
      <c r="F38">
        <f t="shared" si="0"/>
        <v>11</v>
      </c>
      <c r="G38">
        <f t="shared" si="1"/>
        <v>4</v>
      </c>
      <c r="H38" t="str">
        <f t="shared" ca="1" si="2"/>
        <v>Петров Олег</v>
      </c>
      <c r="I38">
        <f t="shared" ca="1" si="3"/>
        <v>1</v>
      </c>
      <c r="J38">
        <f ca="1">IF(OR(H38=0,H38=""),"",SUM(I$1:I38))</f>
        <v>34</v>
      </c>
      <c r="K38" t="e">
        <f ca="1">IF(OR(H38=0,H38=""),"",VLOOKUP(H38,#REF!,2,0))</f>
        <v>#REF!</v>
      </c>
      <c r="L38" t="e">
        <f ca="1">IF(K38="","",VLOOKUP(INDIRECT(ADDRESS(F38,IF(#REF!&lt;&gt;"С",1,3),,,"Регистрация")),C:E,3,0))</f>
        <v>#REF!</v>
      </c>
    </row>
    <row r="39" spans="1:12" x14ac:dyDescent="0.25">
      <c r="A39" t="e">
        <f>IF(#REF!&lt;&gt;"С",IF(#REF!="","",1),IF(#REF!="","",1))</f>
        <v>#REF!</v>
      </c>
      <c r="B39" t="e">
        <f>IF(A39="","",SUM(A$1:A39))</f>
        <v>#REF!</v>
      </c>
      <c r="C39" t="e">
        <f ca="1">IF(B39="","",OFFSET(#REF!,ROW(),IF(#REF!&lt;&gt;"С",0,2),1,1))</f>
        <v>#REF!</v>
      </c>
      <c r="D39" t="e">
        <f ca="1">IF(B39="","",OFFSET(#REF!,ROW(),1,1,1))</f>
        <v>#REF!</v>
      </c>
      <c r="E39" t="e">
        <f ca="1">IF(C39="","",#REF!&amp;TEXT(B39,"000"))</f>
        <v>#REF!</v>
      </c>
      <c r="F39">
        <f t="shared" si="0"/>
        <v>11</v>
      </c>
      <c r="G39">
        <f t="shared" si="1"/>
        <v>5</v>
      </c>
      <c r="H39" t="str">
        <f t="shared" ca="1" si="2"/>
        <v>Петрушко Алексей</v>
      </c>
      <c r="I39">
        <f t="shared" ca="1" si="3"/>
        <v>1</v>
      </c>
      <c r="J39">
        <f ca="1">IF(OR(H39=0,H39=""),"",SUM(I$1:I39))</f>
        <v>35</v>
      </c>
      <c r="K39" t="e">
        <f ca="1">IF(OR(H39=0,H39=""),"",VLOOKUP(H39,#REF!,2,0))</f>
        <v>#REF!</v>
      </c>
      <c r="L39" t="e">
        <f ca="1">IF(K39="","",VLOOKUP(INDIRECT(ADDRESS(F39,IF(#REF!&lt;&gt;"С",1,3),,,"Регистрация")),C:E,3,0))</f>
        <v>#REF!</v>
      </c>
    </row>
    <row r="40" spans="1:12" x14ac:dyDescent="0.25">
      <c r="A40" t="e">
        <f>IF(#REF!&lt;&gt;"С",IF(#REF!="","",1),IF(#REF!="","",1))</f>
        <v>#REF!</v>
      </c>
      <c r="B40" t="e">
        <f>IF(A40="","",SUM(A$1:A40))</f>
        <v>#REF!</v>
      </c>
      <c r="C40" t="e">
        <f ca="1">IF(B40="","",OFFSET(#REF!,ROW(),IF(#REF!&lt;&gt;"С",0,2),1,1))</f>
        <v>#REF!</v>
      </c>
      <c r="D40" t="e">
        <f ca="1">IF(B40="","",OFFSET(#REF!,ROW(),1,1,1))</f>
        <v>#REF!</v>
      </c>
      <c r="E40" t="e">
        <f ca="1">IF(C40="","",#REF!&amp;TEXT(B40,"000"))</f>
        <v>#REF!</v>
      </c>
      <c r="F40">
        <f t="shared" si="0"/>
        <v>11</v>
      </c>
      <c r="G40">
        <f t="shared" si="1"/>
        <v>6</v>
      </c>
      <c r="H40">
        <f t="shared" ca="1" si="2"/>
        <v>0</v>
      </c>
      <c r="I40">
        <f t="shared" ca="1" si="3"/>
        <v>0</v>
      </c>
      <c r="J40" t="str">
        <f ca="1">IF(OR(H40=0,H40=""),"",SUM(I$1:I40))</f>
        <v/>
      </c>
      <c r="K40" t="str">
        <f ca="1">IF(OR(H40=0,H40=""),"",VLOOKUP(H40,#REF!,2,0))</f>
        <v/>
      </c>
      <c r="L40" t="str">
        <f ca="1">IF(K40="","",VLOOKUP(INDIRECT(ADDRESS(F40,IF(#REF!&lt;&gt;"С",1,3),,,"Регистрация")),C:E,3,0))</f>
        <v/>
      </c>
    </row>
    <row r="41" spans="1:12" x14ac:dyDescent="0.25">
      <c r="A41" t="e">
        <f>IF(#REF!&lt;&gt;"С",IF(#REF!="","",1),IF(#REF!="","",1))</f>
        <v>#REF!</v>
      </c>
      <c r="B41" t="e">
        <f>IF(A41="","",SUM(A$1:A41))</f>
        <v>#REF!</v>
      </c>
      <c r="C41" t="e">
        <f ca="1">IF(B41="","",OFFSET(#REF!,ROW(),IF(#REF!&lt;&gt;"С",0,2),1,1))</f>
        <v>#REF!</v>
      </c>
      <c r="D41" t="e">
        <f ca="1">IF(B41="","",OFFSET(#REF!,ROW(),1,1,1))</f>
        <v>#REF!</v>
      </c>
      <c r="E41" t="e">
        <f ca="1">IF(C41="","",#REF!&amp;TEXT(B41,"000"))</f>
        <v>#REF!</v>
      </c>
      <c r="F41">
        <f t="shared" si="0"/>
        <v>12</v>
      </c>
      <c r="G41">
        <f t="shared" si="1"/>
        <v>3</v>
      </c>
      <c r="H41">
        <f t="shared" ca="1" si="2"/>
        <v>2138</v>
      </c>
      <c r="I41">
        <f t="shared" ca="1" si="3"/>
        <v>1</v>
      </c>
      <c r="J41">
        <f ca="1">IF(OR(H41=0,H41=""),"",SUM(I$1:I41))</f>
        <v>36</v>
      </c>
      <c r="K41" t="e">
        <f ca="1">IF(OR(H41=0,H41=""),"",VLOOKUP(H41,#REF!,2,0))</f>
        <v>#REF!</v>
      </c>
      <c r="L41" t="e">
        <f ca="1">IF(K41="","",VLOOKUP(INDIRECT(ADDRESS(F41,IF(#REF!&lt;&gt;"С",1,3),,,"Регистрация")),C:E,3,0))</f>
        <v>#REF!</v>
      </c>
    </row>
    <row r="42" spans="1:12" x14ac:dyDescent="0.25">
      <c r="A42" t="e">
        <f>IF(#REF!&lt;&gt;"С",IF(#REF!="","",1),IF(#REF!="","",1))</f>
        <v>#REF!</v>
      </c>
      <c r="B42" t="e">
        <f>IF(A42="","",SUM(A$1:A42))</f>
        <v>#REF!</v>
      </c>
      <c r="C42" t="e">
        <f ca="1">IF(B42="","",OFFSET(#REF!,ROW(),IF(#REF!&lt;&gt;"С",0,2),1,1))</f>
        <v>#REF!</v>
      </c>
      <c r="D42" t="e">
        <f ca="1">IF(B42="","",OFFSET(#REF!,ROW(),1,1,1))</f>
        <v>#REF!</v>
      </c>
      <c r="E42" t="e">
        <f ca="1">IF(C42="","",#REF!&amp;TEXT(B42,"000"))</f>
        <v>#REF!</v>
      </c>
      <c r="F42">
        <f t="shared" si="0"/>
        <v>12</v>
      </c>
      <c r="G42">
        <f t="shared" si="1"/>
        <v>4</v>
      </c>
      <c r="H42" t="str">
        <f t="shared" ca="1" si="2"/>
        <v>Гаджиев Сеявуш</v>
      </c>
      <c r="I42">
        <f t="shared" ca="1" si="3"/>
        <v>1</v>
      </c>
      <c r="J42">
        <f ca="1">IF(OR(H42=0,H42=""),"",SUM(I$1:I42))</f>
        <v>37</v>
      </c>
      <c r="K42" t="e">
        <f ca="1">IF(OR(H42=0,H42=""),"",VLOOKUP(H42,#REF!,2,0))</f>
        <v>#REF!</v>
      </c>
      <c r="L42" t="e">
        <f ca="1">IF(K42="","",VLOOKUP(INDIRECT(ADDRESS(F42,IF(#REF!&lt;&gt;"С",1,3),,,"Регистрация")),C:E,3,0))</f>
        <v>#REF!</v>
      </c>
    </row>
    <row r="43" spans="1:12" x14ac:dyDescent="0.25">
      <c r="A43" t="e">
        <f>IF(#REF!&lt;&gt;"С",IF(#REF!="","",1),IF(#REF!="","",1))</f>
        <v>#REF!</v>
      </c>
      <c r="B43" t="e">
        <f>IF(A43="","",SUM(A$1:A43))</f>
        <v>#REF!</v>
      </c>
      <c r="C43" t="e">
        <f ca="1">IF(B43="","",OFFSET(#REF!,ROW(),IF(#REF!&lt;&gt;"С",0,2),1,1))</f>
        <v>#REF!</v>
      </c>
      <c r="D43" t="e">
        <f ca="1">IF(B43="","",OFFSET(#REF!,ROW(),1,1,1))</f>
        <v>#REF!</v>
      </c>
      <c r="E43" t="e">
        <f ca="1">IF(C43="","",#REF!&amp;TEXT(B43,"000"))</f>
        <v>#REF!</v>
      </c>
      <c r="F43">
        <f t="shared" si="0"/>
        <v>12</v>
      </c>
      <c r="G43">
        <f t="shared" si="1"/>
        <v>5</v>
      </c>
      <c r="H43" t="str">
        <f t="shared" ca="1" si="2"/>
        <v>Каргашин Илья</v>
      </c>
      <c r="I43">
        <f t="shared" ca="1" si="3"/>
        <v>1</v>
      </c>
      <c r="J43">
        <f ca="1">IF(OR(H43=0,H43=""),"",SUM(I$1:I43))</f>
        <v>38</v>
      </c>
      <c r="K43" t="e">
        <f ca="1">IF(OR(H43=0,H43=""),"",VLOOKUP(H43,#REF!,2,0))</f>
        <v>#REF!</v>
      </c>
      <c r="L43" t="e">
        <f ca="1">IF(K43="","",VLOOKUP(INDIRECT(ADDRESS(F43,IF(#REF!&lt;&gt;"С",1,3),,,"Регистрация")),C:E,3,0))</f>
        <v>#REF!</v>
      </c>
    </row>
    <row r="44" spans="1:12" x14ac:dyDescent="0.25">
      <c r="A44" t="e">
        <f>IF(#REF!&lt;&gt;"С",IF(#REF!="","",1),IF(#REF!="","",1))</f>
        <v>#REF!</v>
      </c>
      <c r="B44" t="e">
        <f>IF(A44="","",SUM(A$1:A44))</f>
        <v>#REF!</v>
      </c>
      <c r="C44" t="e">
        <f ca="1">IF(B44="","",OFFSET(#REF!,ROW(),IF(#REF!&lt;&gt;"С",0,2),1,1))</f>
        <v>#REF!</v>
      </c>
      <c r="D44" t="e">
        <f ca="1">IF(B44="","",OFFSET(#REF!,ROW(),1,1,1))</f>
        <v>#REF!</v>
      </c>
      <c r="E44" t="e">
        <f ca="1">IF(C44="","",#REF!&amp;TEXT(B44,"000"))</f>
        <v>#REF!</v>
      </c>
      <c r="F44">
        <f t="shared" si="0"/>
        <v>12</v>
      </c>
      <c r="G44">
        <f t="shared" si="1"/>
        <v>6</v>
      </c>
      <c r="H44">
        <f t="shared" ca="1" si="2"/>
        <v>1489</v>
      </c>
      <c r="I44">
        <f t="shared" ca="1" si="3"/>
        <v>1</v>
      </c>
      <c r="J44">
        <f ca="1">IF(OR(H44=0,H44=""),"",SUM(I$1:I44))</f>
        <v>39</v>
      </c>
      <c r="K44" t="e">
        <f ca="1">IF(OR(H44=0,H44=""),"",VLOOKUP(H44,#REF!,2,0))</f>
        <v>#REF!</v>
      </c>
      <c r="L44" t="e">
        <f ca="1">IF(K44="","",VLOOKUP(INDIRECT(ADDRESS(F44,IF(#REF!&lt;&gt;"С",1,3),,,"Регистрация")),C:E,3,0))</f>
        <v>#REF!</v>
      </c>
    </row>
    <row r="45" spans="1:12" x14ac:dyDescent="0.25">
      <c r="A45" t="e">
        <f>IF(#REF!&lt;&gt;"С",IF(#REF!="","",1),IF(#REF!="","",1))</f>
        <v>#REF!</v>
      </c>
      <c r="B45" t="e">
        <f>IF(A45="","",SUM(A$1:A45))</f>
        <v>#REF!</v>
      </c>
      <c r="C45" t="e">
        <f ca="1">IF(B45="","",OFFSET(#REF!,ROW(),IF(#REF!&lt;&gt;"С",0,2),1,1))</f>
        <v>#REF!</v>
      </c>
      <c r="D45" t="e">
        <f ca="1">IF(B45="","",OFFSET(#REF!,ROW(),1,1,1))</f>
        <v>#REF!</v>
      </c>
      <c r="E45" t="e">
        <f ca="1">IF(C45="","",#REF!&amp;TEXT(B45,"000"))</f>
        <v>#REF!</v>
      </c>
      <c r="F45">
        <f t="shared" si="0"/>
        <v>13</v>
      </c>
      <c r="G45">
        <f t="shared" si="1"/>
        <v>3</v>
      </c>
      <c r="H45">
        <f t="shared" ca="1" si="2"/>
        <v>1938</v>
      </c>
      <c r="I45">
        <f t="shared" ca="1" si="3"/>
        <v>1</v>
      </c>
      <c r="J45">
        <f ca="1">IF(OR(H45=0,H45=""),"",SUM(I$1:I45))</f>
        <v>40</v>
      </c>
      <c r="K45" t="e">
        <f ca="1">IF(OR(H45=0,H45=""),"",VLOOKUP(H45,#REF!,2,0))</f>
        <v>#REF!</v>
      </c>
      <c r="L45" t="e">
        <f ca="1">IF(K45="","",VLOOKUP(INDIRECT(ADDRESS(F45,IF(#REF!&lt;&gt;"С",1,3),,,"Регистрация")),C:E,3,0))</f>
        <v>#REF!</v>
      </c>
    </row>
    <row r="46" spans="1:12" x14ac:dyDescent="0.25">
      <c r="A46" t="e">
        <f>IF(#REF!&lt;&gt;"С",IF(#REF!="","",1),IF(#REF!="","",1))</f>
        <v>#REF!</v>
      </c>
      <c r="B46" t="e">
        <f>IF(A46="","",SUM(A$1:A46))</f>
        <v>#REF!</v>
      </c>
      <c r="C46" t="e">
        <f ca="1">IF(B46="","",OFFSET(#REF!,ROW(),IF(#REF!&lt;&gt;"С",0,2),1,1))</f>
        <v>#REF!</v>
      </c>
      <c r="D46" t="e">
        <f ca="1">IF(B46="","",OFFSET(#REF!,ROW(),1,1,1))</f>
        <v>#REF!</v>
      </c>
      <c r="E46" t="e">
        <f ca="1">IF(C46="","",#REF!&amp;TEXT(B46,"000"))</f>
        <v>#REF!</v>
      </c>
      <c r="F46">
        <f t="shared" si="0"/>
        <v>13</v>
      </c>
      <c r="G46">
        <f t="shared" si="1"/>
        <v>4</v>
      </c>
      <c r="H46" t="str">
        <f t="shared" ca="1" si="2"/>
        <v>Рядовиков Алексей</v>
      </c>
      <c r="I46">
        <f t="shared" ca="1" si="3"/>
        <v>1</v>
      </c>
      <c r="J46">
        <f ca="1">IF(OR(H46=0,H46=""),"",SUM(I$1:I46))</f>
        <v>41</v>
      </c>
      <c r="K46" t="e">
        <f ca="1">IF(OR(H46=0,H46=""),"",VLOOKUP(H46,#REF!,2,0))</f>
        <v>#REF!</v>
      </c>
      <c r="L46" t="e">
        <f ca="1">IF(K46="","",VLOOKUP(INDIRECT(ADDRESS(F46,IF(#REF!&lt;&gt;"С",1,3),,,"Регистрация")),C:E,3,0))</f>
        <v>#REF!</v>
      </c>
    </row>
    <row r="47" spans="1:12" x14ac:dyDescent="0.25">
      <c r="A47" t="e">
        <f>IF(#REF!&lt;&gt;"С",IF(#REF!="","",1),IF(#REF!="","",1))</f>
        <v>#REF!</v>
      </c>
      <c r="B47" t="e">
        <f>IF(A47="","",SUM(A$1:A47))</f>
        <v>#REF!</v>
      </c>
      <c r="C47" t="e">
        <f ca="1">IF(B47="","",OFFSET(#REF!,ROW(),IF(#REF!&lt;&gt;"С",0,2),1,1))</f>
        <v>#REF!</v>
      </c>
      <c r="D47" t="e">
        <f ca="1">IF(B47="","",OFFSET(#REF!,ROW(),1,1,1))</f>
        <v>#REF!</v>
      </c>
      <c r="E47" t="e">
        <f ca="1">IF(C47="","",#REF!&amp;TEXT(B47,"000"))</f>
        <v>#REF!</v>
      </c>
      <c r="F47">
        <f t="shared" si="0"/>
        <v>13</v>
      </c>
      <c r="G47">
        <f t="shared" si="1"/>
        <v>5</v>
      </c>
      <c r="H47" t="str">
        <f t="shared" ca="1" si="2"/>
        <v>Трофимов Александр</v>
      </c>
      <c r="I47">
        <f t="shared" ca="1" si="3"/>
        <v>1</v>
      </c>
      <c r="J47">
        <f ca="1">IF(OR(H47=0,H47=""),"",SUM(I$1:I47))</f>
        <v>42</v>
      </c>
      <c r="K47" t="e">
        <f ca="1">IF(OR(H47=0,H47=""),"",VLOOKUP(H47,#REF!,2,0))</f>
        <v>#REF!</v>
      </c>
      <c r="L47" t="e">
        <f ca="1">IF(K47="","",VLOOKUP(INDIRECT(ADDRESS(F47,IF(#REF!&lt;&gt;"С",1,3),,,"Регистрация")),C:E,3,0))</f>
        <v>#REF!</v>
      </c>
    </row>
    <row r="48" spans="1:12" x14ac:dyDescent="0.25">
      <c r="A48" t="e">
        <f>IF(#REF!&lt;&gt;"С",IF(#REF!="","",1),IF(#REF!="","",1))</f>
        <v>#REF!</v>
      </c>
      <c r="B48" t="e">
        <f>IF(A48="","",SUM(A$1:A48))</f>
        <v>#REF!</v>
      </c>
      <c r="C48" t="e">
        <f ca="1">IF(B48="","",OFFSET(#REF!,ROW(),IF(#REF!&lt;&gt;"С",0,2),1,1))</f>
        <v>#REF!</v>
      </c>
      <c r="D48" t="e">
        <f ca="1">IF(B48="","",OFFSET(#REF!,ROW(),1,1,1))</f>
        <v>#REF!</v>
      </c>
      <c r="E48" t="e">
        <f ca="1">IF(C48="","",#REF!&amp;TEXT(B48,"000"))</f>
        <v>#REF!</v>
      </c>
      <c r="F48">
        <f t="shared" si="0"/>
        <v>13</v>
      </c>
      <c r="G48">
        <f t="shared" si="1"/>
        <v>6</v>
      </c>
      <c r="H48">
        <f t="shared" ca="1" si="2"/>
        <v>1114</v>
      </c>
      <c r="I48">
        <f t="shared" ca="1" si="3"/>
        <v>1</v>
      </c>
      <c r="J48">
        <f ca="1">IF(OR(H48=0,H48=""),"",SUM(I$1:I48))</f>
        <v>43</v>
      </c>
      <c r="K48" t="e">
        <f ca="1">IF(OR(H48=0,H48=""),"",VLOOKUP(H48,#REF!,2,0))</f>
        <v>#REF!</v>
      </c>
      <c r="L48" t="e">
        <f ca="1">IF(K48="","",VLOOKUP(INDIRECT(ADDRESS(F48,IF(#REF!&lt;&gt;"С",1,3),,,"Регистрация")),C:E,3,0))</f>
        <v>#REF!</v>
      </c>
    </row>
    <row r="49" spans="1:12" x14ac:dyDescent="0.25">
      <c r="A49" t="e">
        <f>IF(#REF!&lt;&gt;"С",IF(#REF!="","",1),IF(#REF!="","",1))</f>
        <v>#REF!</v>
      </c>
      <c r="B49" t="e">
        <f>IF(A49="","",SUM(A$1:A49))</f>
        <v>#REF!</v>
      </c>
      <c r="C49" t="e">
        <f ca="1">IF(B49="","",OFFSET(#REF!,ROW(),IF(#REF!&lt;&gt;"С",0,2),1,1))</f>
        <v>#REF!</v>
      </c>
      <c r="D49" t="e">
        <f ca="1">IF(B49="","",OFFSET(#REF!,ROW(),1,1,1))</f>
        <v>#REF!</v>
      </c>
      <c r="E49" t="e">
        <f ca="1">IF(C49="","",#REF!&amp;TEXT(B49,"000"))</f>
        <v>#REF!</v>
      </c>
      <c r="F49">
        <f t="shared" si="0"/>
        <v>14</v>
      </c>
      <c r="G49">
        <f t="shared" si="1"/>
        <v>3</v>
      </c>
      <c r="H49">
        <f t="shared" ca="1" si="2"/>
        <v>931</v>
      </c>
      <c r="I49">
        <f t="shared" ca="1" si="3"/>
        <v>1</v>
      </c>
      <c r="J49">
        <f ca="1">IF(OR(H49=0,H49=""),"",SUM(I$1:I49))</f>
        <v>44</v>
      </c>
      <c r="K49" t="e">
        <f ca="1">IF(OR(H49=0,H49=""),"",VLOOKUP(H49,#REF!,2,0))</f>
        <v>#REF!</v>
      </c>
      <c r="L49" t="e">
        <f ca="1">IF(K49="","",VLOOKUP(INDIRECT(ADDRESS(F49,IF(#REF!&lt;&gt;"С",1,3),,,"Регистрация")),C:E,3,0))</f>
        <v>#REF!</v>
      </c>
    </row>
    <row r="50" spans="1:12" x14ac:dyDescent="0.25">
      <c r="A50" t="e">
        <f>IF(#REF!&lt;&gt;"С",IF(#REF!="","",1),IF(#REF!="","",1))</f>
        <v>#REF!</v>
      </c>
      <c r="B50" t="e">
        <f>IF(A50="","",SUM(A$1:A50))</f>
        <v>#REF!</v>
      </c>
      <c r="C50" t="e">
        <f ca="1">IF(B50="","",OFFSET(#REF!,ROW(),IF(#REF!&lt;&gt;"С",0,2),1,1))</f>
        <v>#REF!</v>
      </c>
      <c r="D50" t="e">
        <f ca="1">IF(B50="","",OFFSET(#REF!,ROW(),1,1,1))</f>
        <v>#REF!</v>
      </c>
      <c r="E50" t="e">
        <f ca="1">IF(C50="","",#REF!&amp;TEXT(B50,"000"))</f>
        <v>#REF!</v>
      </c>
      <c r="F50">
        <f t="shared" si="0"/>
        <v>14</v>
      </c>
      <c r="G50">
        <f t="shared" si="1"/>
        <v>4</v>
      </c>
      <c r="H50" t="str">
        <f t="shared" ca="1" si="2"/>
        <v>Чашин Василий</v>
      </c>
      <c r="I50">
        <f t="shared" ca="1" si="3"/>
        <v>1</v>
      </c>
      <c r="J50">
        <f ca="1">IF(OR(H50=0,H50=""),"",SUM(I$1:I50))</f>
        <v>45</v>
      </c>
      <c r="K50" t="e">
        <f ca="1">IF(OR(H50=0,H50=""),"",VLOOKUP(H50,#REF!,2,0))</f>
        <v>#REF!</v>
      </c>
      <c r="L50" t="e">
        <f ca="1">IF(K50="","",VLOOKUP(INDIRECT(ADDRESS(F50,IF(#REF!&lt;&gt;"С",1,3),,,"Регистрация")),C:E,3,0))</f>
        <v>#REF!</v>
      </c>
    </row>
    <row r="51" spans="1:12" x14ac:dyDescent="0.25">
      <c r="A51" t="e">
        <f>IF(#REF!&lt;&gt;"С",IF(#REF!="","",1),IF(#REF!="","",1))</f>
        <v>#REF!</v>
      </c>
      <c r="B51" t="e">
        <f>IF(A51="","",SUM(A$1:A51))</f>
        <v>#REF!</v>
      </c>
      <c r="C51" t="e">
        <f ca="1">IF(B51="","",OFFSET(#REF!,ROW(),IF(#REF!&lt;&gt;"С",0,2),1,1))</f>
        <v>#REF!</v>
      </c>
      <c r="D51" t="e">
        <f ca="1">IF(B51="","",OFFSET(#REF!,ROW(),1,1,1))</f>
        <v>#REF!</v>
      </c>
      <c r="E51" t="e">
        <f ca="1">IF(C51="","",#REF!&amp;TEXT(B51,"000"))</f>
        <v>#REF!</v>
      </c>
      <c r="F51">
        <f t="shared" si="0"/>
        <v>14</v>
      </c>
      <c r="G51">
        <f t="shared" si="1"/>
        <v>5</v>
      </c>
      <c r="H51" t="str">
        <f t="shared" ca="1" si="2"/>
        <v>Поляков Алексей</v>
      </c>
      <c r="I51">
        <f t="shared" ca="1" si="3"/>
        <v>1</v>
      </c>
      <c r="J51">
        <f ca="1">IF(OR(H51=0,H51=""),"",SUM(I$1:I51))</f>
        <v>46</v>
      </c>
      <c r="K51" t="e">
        <f ca="1">IF(OR(H51=0,H51=""),"",VLOOKUP(H51,#REF!,2,0))</f>
        <v>#REF!</v>
      </c>
      <c r="L51" t="e">
        <f ca="1">IF(K51="","",VLOOKUP(INDIRECT(ADDRESS(F51,IF(#REF!&lt;&gt;"С",1,3),,,"Регистрация")),C:E,3,0))</f>
        <v>#REF!</v>
      </c>
    </row>
    <row r="52" spans="1:12" x14ac:dyDescent="0.25">
      <c r="A52" t="e">
        <f>IF(#REF!&lt;&gt;"С",IF(#REF!="","",1),IF(#REF!="","",1))</f>
        <v>#REF!</v>
      </c>
      <c r="B52" t="e">
        <f>IF(A52="","",SUM(A$1:A52))</f>
        <v>#REF!</v>
      </c>
      <c r="C52" t="e">
        <f ca="1">IF(B52="","",OFFSET(#REF!,ROW(),IF(#REF!&lt;&gt;"С",0,2),1,1))</f>
        <v>#REF!</v>
      </c>
      <c r="D52" t="e">
        <f ca="1">IF(B52="","",OFFSET(#REF!,ROW(),1,1,1))</f>
        <v>#REF!</v>
      </c>
      <c r="E52" t="e">
        <f ca="1">IF(C52="","",#REF!&amp;TEXT(B52,"000"))</f>
        <v>#REF!</v>
      </c>
      <c r="F52">
        <f t="shared" si="0"/>
        <v>14</v>
      </c>
      <c r="G52">
        <f t="shared" si="1"/>
        <v>6</v>
      </c>
      <c r="H52">
        <f t="shared" ca="1" si="2"/>
        <v>426</v>
      </c>
      <c r="I52">
        <f t="shared" ca="1" si="3"/>
        <v>1</v>
      </c>
      <c r="J52">
        <f ca="1">IF(OR(H52=0,H52=""),"",SUM(I$1:I52))</f>
        <v>47</v>
      </c>
      <c r="K52" t="e">
        <f ca="1">IF(OR(H52=0,H52=""),"",VLOOKUP(H52,#REF!,2,0))</f>
        <v>#REF!</v>
      </c>
      <c r="L52" t="e">
        <f ca="1">IF(K52="","",VLOOKUP(INDIRECT(ADDRESS(F52,IF(#REF!&lt;&gt;"С",1,3),,,"Регистрация")),C:E,3,0))</f>
        <v>#REF!</v>
      </c>
    </row>
    <row r="53" spans="1:12" x14ac:dyDescent="0.25">
      <c r="A53" t="e">
        <f>IF(#REF!&lt;&gt;"С",IF(#REF!="","",1),IF(#REF!="","",1))</f>
        <v>#REF!</v>
      </c>
      <c r="B53" t="e">
        <f>IF(A53="","",SUM(A$1:A53))</f>
        <v>#REF!</v>
      </c>
      <c r="C53" t="e">
        <f ca="1">IF(B53="","",OFFSET(#REF!,ROW(),IF(#REF!&lt;&gt;"С",0,2),1,1))</f>
        <v>#REF!</v>
      </c>
      <c r="D53" t="e">
        <f ca="1">IF(B53="","",OFFSET(#REF!,ROW(),1,1,1))</f>
        <v>#REF!</v>
      </c>
      <c r="E53" t="e">
        <f ca="1">IF(C53="","",#REF!&amp;TEXT(B53,"000"))</f>
        <v>#REF!</v>
      </c>
      <c r="F53">
        <f t="shared" si="0"/>
        <v>15</v>
      </c>
      <c r="G53">
        <f t="shared" si="1"/>
        <v>3</v>
      </c>
      <c r="H53">
        <f t="shared" ca="1" si="2"/>
        <v>909</v>
      </c>
      <c r="I53">
        <f t="shared" ca="1" si="3"/>
        <v>1</v>
      </c>
      <c r="J53">
        <f ca="1">IF(OR(H53=0,H53=""),"",SUM(I$1:I53))</f>
        <v>48</v>
      </c>
      <c r="K53" t="e">
        <f ca="1">IF(OR(H53=0,H53=""),"",VLOOKUP(H53,#REF!,2,0))</f>
        <v>#REF!</v>
      </c>
      <c r="L53" t="e">
        <f ca="1">IF(K53="","",VLOOKUP(INDIRECT(ADDRESS(F53,IF(#REF!&lt;&gt;"С",1,3),,,"Регистрация")),C:E,3,0))</f>
        <v>#REF!</v>
      </c>
    </row>
    <row r="54" spans="1:12" x14ac:dyDescent="0.25">
      <c r="A54" t="e">
        <f>IF(#REF!&lt;&gt;"С",IF(#REF!="","",1),IF(#REF!="","",1))</f>
        <v>#REF!</v>
      </c>
      <c r="B54" t="e">
        <f>IF(A54="","",SUM(A$1:A54))</f>
        <v>#REF!</v>
      </c>
      <c r="C54" t="e">
        <f ca="1">IF(B54="","",OFFSET(#REF!,ROW(),IF(#REF!&lt;&gt;"С",0,2),1,1))</f>
        <v>#REF!</v>
      </c>
      <c r="D54" t="e">
        <f ca="1">IF(B54="","",OFFSET(#REF!,ROW(),1,1,1))</f>
        <v>#REF!</v>
      </c>
      <c r="E54" t="e">
        <f ca="1">IF(C54="","",#REF!&amp;TEXT(B54,"000"))</f>
        <v>#REF!</v>
      </c>
      <c r="F54">
        <f t="shared" si="0"/>
        <v>15</v>
      </c>
      <c r="G54">
        <f t="shared" si="1"/>
        <v>4</v>
      </c>
      <c r="H54" t="str">
        <f t="shared" ca="1" si="2"/>
        <v>Агапов Александр</v>
      </c>
      <c r="I54">
        <f t="shared" ca="1" si="3"/>
        <v>1</v>
      </c>
      <c r="J54">
        <f ca="1">IF(OR(H54=0,H54=""),"",SUM(I$1:I54))</f>
        <v>49</v>
      </c>
      <c r="K54" t="e">
        <f ca="1">IF(OR(H54=0,H54=""),"",VLOOKUP(H54,#REF!,2,0))</f>
        <v>#REF!</v>
      </c>
      <c r="L54" t="e">
        <f ca="1">IF(K54="","",VLOOKUP(INDIRECT(ADDRESS(F54,IF(#REF!&lt;&gt;"С",1,3),,,"Регистрация")),C:E,3,0))</f>
        <v>#REF!</v>
      </c>
    </row>
    <row r="55" spans="1:12" x14ac:dyDescent="0.25">
      <c r="A55" t="e">
        <f>IF(#REF!&lt;&gt;"С",IF(#REF!="","",1),IF(#REF!="","",1))</f>
        <v>#REF!</v>
      </c>
      <c r="B55" t="e">
        <f>IF(A55="","",SUM(A$1:A55))</f>
        <v>#REF!</v>
      </c>
      <c r="C55" t="e">
        <f ca="1">IF(B55="","",OFFSET(#REF!,ROW(),IF(#REF!&lt;&gt;"С",0,2),1,1))</f>
        <v>#REF!</v>
      </c>
      <c r="D55" t="e">
        <f ca="1">IF(B55="","",OFFSET(#REF!,ROW(),1,1,1))</f>
        <v>#REF!</v>
      </c>
      <c r="E55" t="e">
        <f ca="1">IF(C55="","",#REF!&amp;TEXT(B55,"000"))</f>
        <v>#REF!</v>
      </c>
      <c r="F55">
        <f t="shared" si="0"/>
        <v>15</v>
      </c>
      <c r="G55">
        <f t="shared" si="1"/>
        <v>5</v>
      </c>
      <c r="H55" t="str">
        <f t="shared" ca="1" si="2"/>
        <v>Лютиков Александр</v>
      </c>
      <c r="I55">
        <f t="shared" ca="1" si="3"/>
        <v>1</v>
      </c>
      <c r="J55">
        <f ca="1">IF(OR(H55=0,H55=""),"",SUM(I$1:I55))</f>
        <v>50</v>
      </c>
      <c r="K55" t="e">
        <f ca="1">IF(OR(H55=0,H55=""),"",VLOOKUP(H55,#REF!,2,0))</f>
        <v>#REF!</v>
      </c>
      <c r="L55" t="e">
        <f ca="1">IF(K55="","",VLOOKUP(INDIRECT(ADDRESS(F55,IF(#REF!&lt;&gt;"С",1,3),,,"Регистрация")),C:E,3,0))</f>
        <v>#REF!</v>
      </c>
    </row>
    <row r="56" spans="1:12" x14ac:dyDescent="0.25">
      <c r="A56" t="e">
        <f>IF(#REF!&lt;&gt;"С",IF(#REF!="","",1),IF(#REF!="","",1))</f>
        <v>#REF!</v>
      </c>
      <c r="B56" t="e">
        <f>IF(A56="","",SUM(A$1:A56))</f>
        <v>#REF!</v>
      </c>
      <c r="C56" t="e">
        <f ca="1">IF(B56="","",OFFSET(#REF!,ROW(),IF(#REF!&lt;&gt;"С",0,2),1,1))</f>
        <v>#REF!</v>
      </c>
      <c r="D56" t="e">
        <f ca="1">IF(B56="","",OFFSET(#REF!,ROW(),1,1,1))</f>
        <v>#REF!</v>
      </c>
      <c r="E56" t="e">
        <f ca="1">IF(C56="","",#REF!&amp;TEXT(B56,"000"))</f>
        <v>#REF!</v>
      </c>
      <c r="F56">
        <f t="shared" si="0"/>
        <v>15</v>
      </c>
      <c r="G56">
        <f t="shared" si="1"/>
        <v>6</v>
      </c>
      <c r="H56">
        <f t="shared" ca="1" si="2"/>
        <v>837</v>
      </c>
      <c r="I56">
        <f t="shared" ca="1" si="3"/>
        <v>1</v>
      </c>
      <c r="J56">
        <f ca="1">IF(OR(H56=0,H56=""),"",SUM(I$1:I56))</f>
        <v>51</v>
      </c>
      <c r="K56" t="e">
        <f ca="1">IF(OR(H56=0,H56=""),"",VLOOKUP(H56,#REF!,2,0))</f>
        <v>#REF!</v>
      </c>
      <c r="L56" t="e">
        <f ca="1">IF(K56="","",VLOOKUP(INDIRECT(ADDRESS(F56,IF(#REF!&lt;&gt;"С",1,3),,,"Регистрация")),C:E,3,0))</f>
        <v>#REF!</v>
      </c>
    </row>
    <row r="57" spans="1:12" x14ac:dyDescent="0.25">
      <c r="A57" t="e">
        <f>IF(#REF!&lt;&gt;"С",IF(#REF!="","",1),IF(#REF!="","",1))</f>
        <v>#REF!</v>
      </c>
      <c r="B57" t="e">
        <f>IF(A57="","",SUM(A$1:A57))</f>
        <v>#REF!</v>
      </c>
      <c r="C57" t="e">
        <f ca="1">IF(B57="","",OFFSET(#REF!,ROW(),IF(#REF!&lt;&gt;"С",0,2),1,1))</f>
        <v>#REF!</v>
      </c>
      <c r="D57" t="e">
        <f ca="1">IF(B57="","",OFFSET(#REF!,ROW(),1,1,1))</f>
        <v>#REF!</v>
      </c>
      <c r="E57" t="e">
        <f ca="1">IF(C57="","",#REF!&amp;TEXT(B57,"000"))</f>
        <v>#REF!</v>
      </c>
      <c r="F57">
        <f t="shared" si="0"/>
        <v>16</v>
      </c>
      <c r="G57">
        <f t="shared" si="1"/>
        <v>3</v>
      </c>
      <c r="H57">
        <f t="shared" ca="1" si="2"/>
        <v>753</v>
      </c>
      <c r="I57">
        <f t="shared" ca="1" si="3"/>
        <v>1</v>
      </c>
      <c r="J57">
        <f ca="1">IF(OR(H57=0,H57=""),"",SUM(I$1:I57))</f>
        <v>52</v>
      </c>
      <c r="K57" t="e">
        <f ca="1">IF(OR(H57=0,H57=""),"",VLOOKUP(H57,#REF!,2,0))</f>
        <v>#REF!</v>
      </c>
      <c r="L57" t="e">
        <f ca="1">IF(K57="","",VLOOKUP(INDIRECT(ADDRESS(F57,IF(#REF!&lt;&gt;"С",1,3),,,"Регистрация")),C:E,3,0))</f>
        <v>#REF!</v>
      </c>
    </row>
    <row r="58" spans="1:12" x14ac:dyDescent="0.25">
      <c r="A58" t="e">
        <f>IF(#REF!&lt;&gt;"С",IF(#REF!="","",1),IF(#REF!="","",1))</f>
        <v>#REF!</v>
      </c>
      <c r="B58" t="e">
        <f>IF(A58="","",SUM(A$1:A58))</f>
        <v>#REF!</v>
      </c>
      <c r="C58" t="e">
        <f ca="1">IF(B58="","",OFFSET(#REF!,ROW(),IF(#REF!&lt;&gt;"С",0,2),1,1))</f>
        <v>#REF!</v>
      </c>
      <c r="D58" t="e">
        <f ca="1">IF(B58="","",OFFSET(#REF!,ROW(),1,1,1))</f>
        <v>#REF!</v>
      </c>
      <c r="E58" t="e">
        <f ca="1">IF(C58="","",#REF!&amp;TEXT(B58,"000"))</f>
        <v>#REF!</v>
      </c>
      <c r="F58">
        <f t="shared" si="0"/>
        <v>16</v>
      </c>
      <c r="G58">
        <f t="shared" si="1"/>
        <v>4</v>
      </c>
      <c r="H58" t="str">
        <f t="shared" ca="1" si="2"/>
        <v>Бочаров Юрий</v>
      </c>
      <c r="I58">
        <f t="shared" ca="1" si="3"/>
        <v>1</v>
      </c>
      <c r="J58">
        <f ca="1">IF(OR(H58=0,H58=""),"",SUM(I$1:I58))</f>
        <v>53</v>
      </c>
      <c r="K58" t="e">
        <f ca="1">IF(OR(H58=0,H58=""),"",VLOOKUP(H58,#REF!,2,0))</f>
        <v>#REF!</v>
      </c>
      <c r="L58" t="e">
        <f ca="1">IF(K58="","",VLOOKUP(INDIRECT(ADDRESS(F58,IF(#REF!&lt;&gt;"С",1,3),,,"Регистрация")),C:E,3,0))</f>
        <v>#REF!</v>
      </c>
    </row>
    <row r="59" spans="1:12" x14ac:dyDescent="0.25">
      <c r="A59" t="e">
        <f>IF(#REF!&lt;&gt;"С",IF(#REF!="","",1),IF(#REF!="","",1))</f>
        <v>#REF!</v>
      </c>
      <c r="B59" t="e">
        <f>IF(A59="","",SUM(A$1:A59))</f>
        <v>#REF!</v>
      </c>
      <c r="C59" t="e">
        <f ca="1">IF(B59="","",OFFSET(#REF!,ROW(),IF(#REF!&lt;&gt;"С",0,2),1,1))</f>
        <v>#REF!</v>
      </c>
      <c r="D59" t="e">
        <f ca="1">IF(B59="","",OFFSET(#REF!,ROW(),1,1,1))</f>
        <v>#REF!</v>
      </c>
      <c r="E59" t="e">
        <f ca="1">IF(C59="","",#REF!&amp;TEXT(B59,"000"))</f>
        <v>#REF!</v>
      </c>
      <c r="F59">
        <f t="shared" si="0"/>
        <v>16</v>
      </c>
      <c r="G59">
        <f t="shared" si="1"/>
        <v>5</v>
      </c>
      <c r="H59" t="str">
        <f t="shared" ca="1" si="2"/>
        <v>Багазеев Иван</v>
      </c>
      <c r="I59">
        <f t="shared" ca="1" si="3"/>
        <v>1</v>
      </c>
      <c r="J59">
        <f ca="1">IF(OR(H59=0,H59=""),"",SUM(I$1:I59))</f>
        <v>54</v>
      </c>
      <c r="K59" t="e">
        <f ca="1">IF(OR(H59=0,H59=""),"",VLOOKUP(H59,#REF!,2,0))</f>
        <v>#REF!</v>
      </c>
      <c r="L59" t="e">
        <f ca="1">IF(K59="","",VLOOKUP(INDIRECT(ADDRESS(F59,IF(#REF!&lt;&gt;"С",1,3),,,"Регистрация")),C:E,3,0))</f>
        <v>#REF!</v>
      </c>
    </row>
    <row r="60" spans="1:12" x14ac:dyDescent="0.25">
      <c r="A60" t="e">
        <f>IF(#REF!&lt;&gt;"С",IF(#REF!="","",1),IF(#REF!="","",1))</f>
        <v>#REF!</v>
      </c>
      <c r="B60" t="e">
        <f>IF(A60="","",SUM(A$1:A60))</f>
        <v>#REF!</v>
      </c>
      <c r="C60" t="e">
        <f ca="1">IF(B60="","",OFFSET(#REF!,ROW(),IF(#REF!&lt;&gt;"С",0,2),1,1))</f>
        <v>#REF!</v>
      </c>
      <c r="D60" t="e">
        <f ca="1">IF(B60="","",OFFSET(#REF!,ROW(),1,1,1))</f>
        <v>#REF!</v>
      </c>
      <c r="E60" t="e">
        <f ca="1">IF(C60="","",#REF!&amp;TEXT(B60,"000"))</f>
        <v>#REF!</v>
      </c>
      <c r="F60">
        <f t="shared" si="0"/>
        <v>16</v>
      </c>
      <c r="G60">
        <f t="shared" si="1"/>
        <v>6</v>
      </c>
      <c r="H60">
        <f t="shared" ca="1" si="2"/>
        <v>0</v>
      </c>
      <c r="I60">
        <f t="shared" ca="1" si="3"/>
        <v>0</v>
      </c>
      <c r="J60" t="str">
        <f ca="1">IF(OR(H60=0,H60=""),"",SUM(I$1:I60))</f>
        <v/>
      </c>
      <c r="K60" t="str">
        <f ca="1">IF(OR(H60=0,H60=""),"",VLOOKUP(H60,#REF!,2,0))</f>
        <v/>
      </c>
      <c r="L60" t="str">
        <f ca="1">IF(K60="","",VLOOKUP(INDIRECT(ADDRESS(F60,IF(#REF!&lt;&gt;"С",1,3),,,"Регистрация")),C:E,3,0))</f>
        <v/>
      </c>
    </row>
    <row r="61" spans="1:12" x14ac:dyDescent="0.25">
      <c r="A61" t="e">
        <f>IF(#REF!&lt;&gt;"С",IF(#REF!="","",1),IF(#REF!="","",1))</f>
        <v>#REF!</v>
      </c>
      <c r="B61" t="e">
        <f>IF(A61="","",SUM(A$1:A61))</f>
        <v>#REF!</v>
      </c>
      <c r="C61" t="e">
        <f ca="1">IF(B61="","",OFFSET(#REF!,ROW(),IF(#REF!&lt;&gt;"С",0,2),1,1))</f>
        <v>#REF!</v>
      </c>
      <c r="D61" t="e">
        <f ca="1">IF(B61="","",OFFSET(#REF!,ROW(),1,1,1))</f>
        <v>#REF!</v>
      </c>
      <c r="E61" t="e">
        <f ca="1">IF(C61="","",#REF!&amp;TEXT(B61,"000"))</f>
        <v>#REF!</v>
      </c>
      <c r="F61">
        <f t="shared" si="0"/>
        <v>17</v>
      </c>
      <c r="G61">
        <f t="shared" si="1"/>
        <v>3</v>
      </c>
      <c r="H61">
        <f t="shared" ca="1" si="2"/>
        <v>681</v>
      </c>
      <c r="I61">
        <f t="shared" ca="1" si="3"/>
        <v>1</v>
      </c>
      <c r="J61">
        <f ca="1">IF(OR(H61=0,H61=""),"",SUM(I$1:I61))</f>
        <v>55</v>
      </c>
      <c r="K61" t="e">
        <f ca="1">IF(OR(H61=0,H61=""),"",VLOOKUP(H61,#REF!,2,0))</f>
        <v>#REF!</v>
      </c>
      <c r="L61" t="e">
        <f ca="1">IF(K61="","",VLOOKUP(INDIRECT(ADDRESS(F61,IF(#REF!&lt;&gt;"С",1,3),,,"Регистрация")),C:E,3,0))</f>
        <v>#REF!</v>
      </c>
    </row>
    <row r="62" spans="1:12" x14ac:dyDescent="0.25">
      <c r="A62" t="e">
        <f>IF(#REF!&lt;&gt;"С",IF(#REF!="","",1),IF(#REF!="","",1))</f>
        <v>#REF!</v>
      </c>
      <c r="B62" t="e">
        <f>IF(A62="","",SUM(A$1:A62))</f>
        <v>#REF!</v>
      </c>
      <c r="C62" t="e">
        <f ca="1">IF(B62="","",OFFSET(#REF!,ROW(),IF(#REF!&lt;&gt;"С",0,2),1,1))</f>
        <v>#REF!</v>
      </c>
      <c r="D62" t="e">
        <f ca="1">IF(B62="","",OFFSET(#REF!,ROW(),1,1,1))</f>
        <v>#REF!</v>
      </c>
      <c r="E62" t="e">
        <f ca="1">IF(C62="","",#REF!&amp;TEXT(B62,"000"))</f>
        <v>#REF!</v>
      </c>
      <c r="F62">
        <f t="shared" si="0"/>
        <v>17</v>
      </c>
      <c r="G62">
        <f t="shared" si="1"/>
        <v>4</v>
      </c>
      <c r="H62" t="str">
        <f t="shared" ca="1" si="2"/>
        <v>Крошилов Александр</v>
      </c>
      <c r="I62">
        <f t="shared" ca="1" si="3"/>
        <v>1</v>
      </c>
      <c r="J62">
        <f ca="1">IF(OR(H62=0,H62=""),"",SUM(I$1:I62))</f>
        <v>56</v>
      </c>
      <c r="K62" t="e">
        <f ca="1">IF(OR(H62=0,H62=""),"",VLOOKUP(H62,#REF!,2,0))</f>
        <v>#REF!</v>
      </c>
      <c r="L62" t="e">
        <f ca="1">IF(K62="","",VLOOKUP(INDIRECT(ADDRESS(F62,IF(#REF!&lt;&gt;"С",1,3),,,"Регистрация")),C:E,3,0))</f>
        <v>#REF!</v>
      </c>
    </row>
    <row r="63" spans="1:12" x14ac:dyDescent="0.25">
      <c r="A63" t="e">
        <f>IF(#REF!&lt;&gt;"С",IF(#REF!="","",1),IF(#REF!="","",1))</f>
        <v>#REF!</v>
      </c>
      <c r="B63" t="e">
        <f>IF(A63="","",SUM(A$1:A63))</f>
        <v>#REF!</v>
      </c>
      <c r="C63" t="e">
        <f ca="1">IF(B63="","",OFFSET(#REF!,ROW(),IF(#REF!&lt;&gt;"С",0,2),1,1))</f>
        <v>#REF!</v>
      </c>
      <c r="D63" t="e">
        <f ca="1">IF(B63="","",OFFSET(#REF!,ROW(),1,1,1))</f>
        <v>#REF!</v>
      </c>
      <c r="E63" t="e">
        <f ca="1">IF(C63="","",#REF!&amp;TEXT(B63,"000"))</f>
        <v>#REF!</v>
      </c>
      <c r="F63">
        <f t="shared" si="0"/>
        <v>17</v>
      </c>
      <c r="G63">
        <f t="shared" si="1"/>
        <v>5</v>
      </c>
      <c r="H63" t="str">
        <f t="shared" ca="1" si="2"/>
        <v>Федотов Николай</v>
      </c>
      <c r="I63">
        <f t="shared" ca="1" si="3"/>
        <v>1</v>
      </c>
      <c r="J63">
        <f ca="1">IF(OR(H63=0,H63=""),"",SUM(I$1:I63))</f>
        <v>57</v>
      </c>
      <c r="K63" t="e">
        <f ca="1">IF(OR(H63=0,H63=""),"",VLOOKUP(H63,#REF!,2,0))</f>
        <v>#REF!</v>
      </c>
      <c r="L63" t="e">
        <f ca="1">IF(K63="","",VLOOKUP(INDIRECT(ADDRESS(F63,IF(#REF!&lt;&gt;"С",1,3),,,"Регистрация")),C:E,3,0))</f>
        <v>#REF!</v>
      </c>
    </row>
    <row r="64" spans="1:12" x14ac:dyDescent="0.25">
      <c r="A64" t="e">
        <f>IF(#REF!&lt;&gt;"С",IF(#REF!="","",1),IF(#REF!="","",1))</f>
        <v>#REF!</v>
      </c>
      <c r="B64" t="e">
        <f>IF(A64="","",SUM(A$1:A64))</f>
        <v>#REF!</v>
      </c>
      <c r="C64" t="e">
        <f ca="1">IF(B64="","",OFFSET(#REF!,ROW(),IF(#REF!&lt;&gt;"С",0,2),1,1))</f>
        <v>#REF!</v>
      </c>
      <c r="D64" t="e">
        <f ca="1">IF(B64="","",OFFSET(#REF!,ROW(),1,1,1))</f>
        <v>#REF!</v>
      </c>
      <c r="E64" t="e">
        <f ca="1">IF(C64="","",#REF!&amp;TEXT(B64,"000"))</f>
        <v>#REF!</v>
      </c>
      <c r="F64">
        <f t="shared" si="0"/>
        <v>17</v>
      </c>
      <c r="G64">
        <f t="shared" si="1"/>
        <v>6</v>
      </c>
      <c r="H64">
        <f t="shared" ca="1" si="2"/>
        <v>0</v>
      </c>
      <c r="I64">
        <f t="shared" ca="1" si="3"/>
        <v>0</v>
      </c>
      <c r="J64" t="str">
        <f ca="1">IF(OR(H64=0,H64=""),"",SUM(I$1:I64))</f>
        <v/>
      </c>
      <c r="K64" t="str">
        <f ca="1">IF(OR(H64=0,H64=""),"",VLOOKUP(H64,#REF!,2,0))</f>
        <v/>
      </c>
      <c r="L64" t="str">
        <f ca="1">IF(K64="","",VLOOKUP(INDIRECT(ADDRESS(F64,IF(#REF!&lt;&gt;"С",1,3),,,"Регистрация")),C:E,3,0))</f>
        <v/>
      </c>
    </row>
    <row r="65" spans="1:12" x14ac:dyDescent="0.25">
      <c r="A65" t="e">
        <f>IF(#REF!&lt;&gt;"С",IF(#REF!="","",1),IF(#REF!="","",1))</f>
        <v>#REF!</v>
      </c>
      <c r="B65" t="e">
        <f>IF(A65="","",SUM(A$1:A65))</f>
        <v>#REF!</v>
      </c>
      <c r="C65" t="e">
        <f ca="1">IF(B65="","",OFFSET(#REF!,ROW(),IF(#REF!&lt;&gt;"С",0,2),1,1))</f>
        <v>#REF!</v>
      </c>
      <c r="D65" t="e">
        <f ca="1">IF(B65="","",OFFSET(#REF!,ROW(),1,1,1))</f>
        <v>#REF!</v>
      </c>
      <c r="E65" t="e">
        <f ca="1">IF(C65="","",#REF!&amp;TEXT(B65,"000"))</f>
        <v>#REF!</v>
      </c>
      <c r="F65">
        <f t="shared" si="0"/>
        <v>18</v>
      </c>
      <c r="G65">
        <f t="shared" si="1"/>
        <v>3</v>
      </c>
      <c r="H65">
        <f t="shared" ca="1" si="2"/>
        <v>670</v>
      </c>
      <c r="I65">
        <f t="shared" ca="1" si="3"/>
        <v>1</v>
      </c>
      <c r="J65">
        <f ca="1">IF(OR(H65=0,H65=""),"",SUM(I$1:I65))</f>
        <v>58</v>
      </c>
      <c r="K65" t="e">
        <f ca="1">IF(OR(H65=0,H65=""),"",VLOOKUP(H65,#REF!,2,0))</f>
        <v>#REF!</v>
      </c>
      <c r="L65" t="e">
        <f ca="1">IF(K65="","",VLOOKUP(INDIRECT(ADDRESS(F65,IF(#REF!&lt;&gt;"С",1,3),,,"Регистрация")),C:E,3,0))</f>
        <v>#REF!</v>
      </c>
    </row>
    <row r="66" spans="1:12" x14ac:dyDescent="0.25">
      <c r="A66" t="e">
        <f>IF(#REF!&lt;&gt;"С",IF(#REF!="","",1),IF(#REF!="","",1))</f>
        <v>#REF!</v>
      </c>
      <c r="B66" t="e">
        <f>IF(A66="","",SUM(A$1:A66))</f>
        <v>#REF!</v>
      </c>
      <c r="C66" t="e">
        <f ca="1">IF(B66="","",OFFSET(#REF!,ROW(),IF(#REF!&lt;&gt;"С",0,2),1,1))</f>
        <v>#REF!</v>
      </c>
      <c r="D66" t="e">
        <f ca="1">IF(B66="","",OFFSET(#REF!,ROW(),1,1,1))</f>
        <v>#REF!</v>
      </c>
      <c r="E66" t="e">
        <f ca="1">IF(C66="","",#REF!&amp;TEXT(B66,"000"))</f>
        <v>#REF!</v>
      </c>
      <c r="F66">
        <f t="shared" ref="F66:F129" si="4">QUOTIENT(ROW()+7,4)</f>
        <v>18</v>
      </c>
      <c r="G66">
        <f t="shared" ref="G66:G129" si="5">MOD(ROW()-1,4)+3</f>
        <v>4</v>
      </c>
      <c r="H66" t="str">
        <f t="shared" ref="H66:H129" ca="1" si="6">INDIRECT(ADDRESS(F66,G66,,,"Регистрация"))</f>
        <v>Ткаченко Алексей</v>
      </c>
      <c r="I66">
        <f t="shared" ref="I66:I129" ca="1" si="7">IF(OR(H66=0,H66=""),0,1)</f>
        <v>1</v>
      </c>
      <c r="J66">
        <f ca="1">IF(OR(H66=0,H66=""),"",SUM(I$1:I66))</f>
        <v>59</v>
      </c>
      <c r="K66" t="e">
        <f ca="1">IF(OR(H66=0,H66=""),"",VLOOKUP(H66,#REF!,2,0))</f>
        <v>#REF!</v>
      </c>
      <c r="L66" t="e">
        <f ca="1">IF(K66="","",VLOOKUP(INDIRECT(ADDRESS(F66,IF(#REF!&lt;&gt;"С",1,3),,,"Регистрация")),C:E,3,0))</f>
        <v>#REF!</v>
      </c>
    </row>
    <row r="67" spans="1:12" x14ac:dyDescent="0.25">
      <c r="A67" t="e">
        <f>IF(#REF!&lt;&gt;"С",IF(#REF!="","",1),IF(#REF!="","",1))</f>
        <v>#REF!</v>
      </c>
      <c r="B67" t="e">
        <f>IF(A67="","",SUM(A$1:A67))</f>
        <v>#REF!</v>
      </c>
      <c r="C67" t="e">
        <f ca="1">IF(B67="","",OFFSET(#REF!,ROW(),IF(#REF!&lt;&gt;"С",0,2),1,1))</f>
        <v>#REF!</v>
      </c>
      <c r="D67" t="e">
        <f ca="1">IF(B67="","",OFFSET(#REF!,ROW(),1,1,1))</f>
        <v>#REF!</v>
      </c>
      <c r="E67" t="e">
        <f ca="1">IF(C67="","",#REF!&amp;TEXT(B67,"000"))</f>
        <v>#REF!</v>
      </c>
      <c r="F67">
        <f t="shared" si="4"/>
        <v>18</v>
      </c>
      <c r="G67">
        <f t="shared" si="5"/>
        <v>5</v>
      </c>
      <c r="H67" t="str">
        <f t="shared" ca="1" si="6"/>
        <v>Мишин Дмитрий</v>
      </c>
      <c r="I67">
        <f t="shared" ca="1" si="7"/>
        <v>1</v>
      </c>
      <c r="J67">
        <f ca="1">IF(OR(H67=0,H67=""),"",SUM(I$1:I67))</f>
        <v>60</v>
      </c>
      <c r="K67" t="e">
        <f ca="1">IF(OR(H67=0,H67=""),"",VLOOKUP(H67,#REF!,2,0))</f>
        <v>#REF!</v>
      </c>
      <c r="L67" t="e">
        <f ca="1">IF(K67="","",VLOOKUP(INDIRECT(ADDRESS(F67,IF(#REF!&lt;&gt;"С",1,3),,,"Регистрация")),C:E,3,0))</f>
        <v>#REF!</v>
      </c>
    </row>
    <row r="68" spans="1:12" x14ac:dyDescent="0.25">
      <c r="A68" t="e">
        <f>IF(#REF!&lt;&gt;"С",IF(#REF!="","",1),IF(#REF!="","",1))</f>
        <v>#REF!</v>
      </c>
      <c r="B68" t="e">
        <f>IF(A68="","",SUM(A$1:A68))</f>
        <v>#REF!</v>
      </c>
      <c r="C68" t="e">
        <f ca="1">IF(B68="","",OFFSET(#REF!,ROW(),IF(#REF!&lt;&gt;"С",0,2),1,1))</f>
        <v>#REF!</v>
      </c>
      <c r="D68" t="e">
        <f ca="1">IF(B68="","",OFFSET(#REF!,ROW(),1,1,1))</f>
        <v>#REF!</v>
      </c>
      <c r="E68" t="e">
        <f ca="1">IF(C68="","",#REF!&amp;TEXT(B68,"000"))</f>
        <v>#REF!</v>
      </c>
      <c r="F68">
        <f t="shared" si="4"/>
        <v>18</v>
      </c>
      <c r="G68">
        <f t="shared" si="5"/>
        <v>6</v>
      </c>
      <c r="H68">
        <f t="shared" ca="1" si="6"/>
        <v>516</v>
      </c>
      <c r="I68">
        <f t="shared" ca="1" si="7"/>
        <v>1</v>
      </c>
      <c r="J68">
        <f ca="1">IF(OR(H68=0,H68=""),"",SUM(I$1:I68))</f>
        <v>61</v>
      </c>
      <c r="K68" t="e">
        <f ca="1">IF(OR(H68=0,H68=""),"",VLOOKUP(H68,#REF!,2,0))</f>
        <v>#REF!</v>
      </c>
      <c r="L68" t="e">
        <f ca="1">IF(K68="","",VLOOKUP(INDIRECT(ADDRESS(F68,IF(#REF!&lt;&gt;"С",1,3),,,"Регистрация")),C:E,3,0))</f>
        <v>#REF!</v>
      </c>
    </row>
    <row r="69" spans="1:12" x14ac:dyDescent="0.25">
      <c r="A69" t="e">
        <f>IF(#REF!&lt;&gt;"С",IF(#REF!="","",1),IF(#REF!="","",1))</f>
        <v>#REF!</v>
      </c>
      <c r="B69" t="e">
        <f>IF(A69="","",SUM(A$1:A69))</f>
        <v>#REF!</v>
      </c>
      <c r="C69" t="e">
        <f ca="1">IF(B69="","",OFFSET(#REF!,ROW(),IF(#REF!&lt;&gt;"С",0,2),1,1))</f>
        <v>#REF!</v>
      </c>
      <c r="D69" t="e">
        <f ca="1">IF(B69="","",OFFSET(#REF!,ROW(),1,1,1))</f>
        <v>#REF!</v>
      </c>
      <c r="E69" t="e">
        <f ca="1">IF(C69="","",#REF!&amp;TEXT(B69,"000"))</f>
        <v>#REF!</v>
      </c>
      <c r="F69">
        <f t="shared" si="4"/>
        <v>19</v>
      </c>
      <c r="G69">
        <f t="shared" si="5"/>
        <v>3</v>
      </c>
      <c r="H69">
        <f t="shared" ca="1" si="6"/>
        <v>631</v>
      </c>
      <c r="I69">
        <f t="shared" ca="1" si="7"/>
        <v>1</v>
      </c>
      <c r="J69">
        <f ca="1">IF(OR(H69=0,H69=""),"",SUM(I$1:I69))</f>
        <v>62</v>
      </c>
      <c r="K69" t="e">
        <f ca="1">IF(OR(H69=0,H69=""),"",VLOOKUP(H69,#REF!,2,0))</f>
        <v>#REF!</v>
      </c>
      <c r="L69" t="e">
        <f ca="1">IF(K69="","",VLOOKUP(INDIRECT(ADDRESS(F69,IF(#REF!&lt;&gt;"С",1,3),,,"Регистрация")),C:E,3,0))</f>
        <v>#REF!</v>
      </c>
    </row>
    <row r="70" spans="1:12" x14ac:dyDescent="0.25">
      <c r="A70" t="e">
        <f>IF(#REF!&lt;&gt;"С",IF(#REF!="","",1),IF(#REF!="","",1))</f>
        <v>#REF!</v>
      </c>
      <c r="B70" t="e">
        <f>IF(A70="","",SUM(A$1:A70))</f>
        <v>#REF!</v>
      </c>
      <c r="C70" t="e">
        <f ca="1">IF(B70="","",OFFSET(#REF!,ROW(),IF(#REF!&lt;&gt;"С",0,2),1,1))</f>
        <v>#REF!</v>
      </c>
      <c r="D70" t="e">
        <f ca="1">IF(B70="","",OFFSET(#REF!,ROW(),1,1,1))</f>
        <v>#REF!</v>
      </c>
      <c r="E70" t="e">
        <f ca="1">IF(C70="","",#REF!&amp;TEXT(B70,"000"))</f>
        <v>#REF!</v>
      </c>
      <c r="F70">
        <f t="shared" si="4"/>
        <v>19</v>
      </c>
      <c r="G70">
        <f t="shared" si="5"/>
        <v>4</v>
      </c>
      <c r="H70" t="str">
        <f t="shared" ca="1" si="6"/>
        <v>Гришков Сергей</v>
      </c>
      <c r="I70">
        <f t="shared" ca="1" si="7"/>
        <v>1</v>
      </c>
      <c r="J70">
        <f ca="1">IF(OR(H70=0,H70=""),"",SUM(I$1:I70))</f>
        <v>63</v>
      </c>
      <c r="K70" t="e">
        <f ca="1">IF(OR(H70=0,H70=""),"",VLOOKUP(H70,#REF!,2,0))</f>
        <v>#REF!</v>
      </c>
      <c r="L70" t="e">
        <f ca="1">IF(K70="","",VLOOKUP(INDIRECT(ADDRESS(F70,IF(#REF!&lt;&gt;"С",1,3),,,"Регистрация")),C:E,3,0))</f>
        <v>#REF!</v>
      </c>
    </row>
    <row r="71" spans="1:12" x14ac:dyDescent="0.25">
      <c r="A71" t="e">
        <f>IF(#REF!&lt;&gt;"С",IF(#REF!="","",1),IF(#REF!="","",1))</f>
        <v>#REF!</v>
      </c>
      <c r="B71" t="e">
        <f>IF(A71="","",SUM(A$1:A71))</f>
        <v>#REF!</v>
      </c>
      <c r="C71" t="e">
        <f ca="1">IF(B71="","",OFFSET(#REF!,ROW(),IF(#REF!&lt;&gt;"С",0,2),1,1))</f>
        <v>#REF!</v>
      </c>
      <c r="D71" t="e">
        <f ca="1">IF(B71="","",OFFSET(#REF!,ROW(),1,1,1))</f>
        <v>#REF!</v>
      </c>
      <c r="E71" t="e">
        <f ca="1">IF(C71="","",#REF!&amp;TEXT(B71,"000"))</f>
        <v>#REF!</v>
      </c>
      <c r="F71">
        <f t="shared" si="4"/>
        <v>19</v>
      </c>
      <c r="G71">
        <f t="shared" si="5"/>
        <v>5</v>
      </c>
      <c r="H71" t="str">
        <f t="shared" ca="1" si="6"/>
        <v>Базарев Дмитрий</v>
      </c>
      <c r="I71">
        <f t="shared" ca="1" si="7"/>
        <v>1</v>
      </c>
      <c r="J71">
        <f ca="1">IF(OR(H71=0,H71=""),"",SUM(I$1:I71))</f>
        <v>64</v>
      </c>
      <c r="K71" t="e">
        <f ca="1">IF(OR(H71=0,H71=""),"",VLOOKUP(H71,#REF!,2,0))</f>
        <v>#REF!</v>
      </c>
      <c r="L71" t="e">
        <f ca="1">IF(K71="","",VLOOKUP(INDIRECT(ADDRESS(F71,IF(#REF!&lt;&gt;"С",1,3),,,"Регистрация")),C:E,3,0))</f>
        <v>#REF!</v>
      </c>
    </row>
    <row r="72" spans="1:12" x14ac:dyDescent="0.25">
      <c r="A72" t="e">
        <f>IF(#REF!&lt;&gt;"С",IF(#REF!="","",1),IF(#REF!="","",1))</f>
        <v>#REF!</v>
      </c>
      <c r="B72" t="e">
        <f>IF(A72="","",SUM(A$1:A72))</f>
        <v>#REF!</v>
      </c>
      <c r="C72" t="e">
        <f ca="1">IF(B72="","",OFFSET(#REF!,ROW(),IF(#REF!&lt;&gt;"С",0,2),1,1))</f>
        <v>#REF!</v>
      </c>
      <c r="D72" t="e">
        <f ca="1">IF(B72="","",OFFSET(#REF!,ROW(),1,1,1))</f>
        <v>#REF!</v>
      </c>
      <c r="E72" t="e">
        <f ca="1">IF(C72="","",#REF!&amp;TEXT(B72,"000"))</f>
        <v>#REF!</v>
      </c>
      <c r="F72">
        <f t="shared" si="4"/>
        <v>19</v>
      </c>
      <c r="G72">
        <f t="shared" si="5"/>
        <v>6</v>
      </c>
      <c r="H72">
        <f t="shared" ca="1" si="6"/>
        <v>631</v>
      </c>
      <c r="I72">
        <f t="shared" ca="1" si="7"/>
        <v>1</v>
      </c>
      <c r="J72">
        <f ca="1">IF(OR(H72=0,H72=""),"",SUM(I$1:I72))</f>
        <v>65</v>
      </c>
      <c r="K72" t="e">
        <f ca="1">IF(OR(H72=0,H72=""),"",VLOOKUP(H72,#REF!,2,0))</f>
        <v>#REF!</v>
      </c>
      <c r="L72" t="e">
        <f ca="1">IF(K72="","",VLOOKUP(INDIRECT(ADDRESS(F72,IF(#REF!&lt;&gt;"С",1,3),,,"Регистрация")),C:E,3,0))</f>
        <v>#REF!</v>
      </c>
    </row>
    <row r="73" spans="1:12" x14ac:dyDescent="0.25">
      <c r="A73" t="e">
        <f>IF(#REF!&lt;&gt;"С",IF(#REF!="","",1),IF(#REF!="","",1))</f>
        <v>#REF!</v>
      </c>
      <c r="B73" t="e">
        <f>IF(A73="","",SUM(A$1:A73))</f>
        <v>#REF!</v>
      </c>
      <c r="C73" t="e">
        <f ca="1">IF(B73="","",OFFSET(#REF!,ROW(),IF(#REF!&lt;&gt;"С",0,2),1,1))</f>
        <v>#REF!</v>
      </c>
      <c r="D73" t="e">
        <f ca="1">IF(B73="","",OFFSET(#REF!,ROW(),1,1,1))</f>
        <v>#REF!</v>
      </c>
      <c r="E73" t="e">
        <f ca="1">IF(C73="","",#REF!&amp;TEXT(B73,"000"))</f>
        <v>#REF!</v>
      </c>
      <c r="F73">
        <f t="shared" si="4"/>
        <v>20</v>
      </c>
      <c r="G73">
        <f t="shared" si="5"/>
        <v>3</v>
      </c>
      <c r="H73">
        <f t="shared" ca="1" si="6"/>
        <v>513</v>
      </c>
      <c r="I73">
        <f t="shared" ca="1" si="7"/>
        <v>1</v>
      </c>
      <c r="J73">
        <f ca="1">IF(OR(H73=0,H73=""),"",SUM(I$1:I73))</f>
        <v>66</v>
      </c>
      <c r="K73" t="e">
        <f ca="1">IF(OR(H73=0,H73=""),"",VLOOKUP(H73,#REF!,2,0))</f>
        <v>#REF!</v>
      </c>
      <c r="L73" t="e">
        <f ca="1">IF(K73="","",VLOOKUP(INDIRECT(ADDRESS(F73,IF(#REF!&lt;&gt;"С",1,3),,,"Регистрация")),C:E,3,0))</f>
        <v>#REF!</v>
      </c>
    </row>
    <row r="74" spans="1:12" x14ac:dyDescent="0.25">
      <c r="A74" t="e">
        <f>IF(#REF!&lt;&gt;"С",IF(#REF!="","",1),IF(#REF!="","",1))</f>
        <v>#REF!</v>
      </c>
      <c r="B74" t="e">
        <f>IF(A74="","",SUM(A$1:A74))</f>
        <v>#REF!</v>
      </c>
      <c r="C74" t="e">
        <f ca="1">IF(B74="","",OFFSET(#REF!,ROW(),IF(#REF!&lt;&gt;"С",0,2),1,1))</f>
        <v>#REF!</v>
      </c>
      <c r="D74" t="e">
        <f ca="1">IF(B74="","",OFFSET(#REF!,ROW(),1,1,1))</f>
        <v>#REF!</v>
      </c>
      <c r="E74" t="e">
        <f ca="1">IF(C74="","",#REF!&amp;TEXT(B74,"000"))</f>
        <v>#REF!</v>
      </c>
      <c r="F74">
        <f t="shared" si="4"/>
        <v>20</v>
      </c>
      <c r="G74">
        <f t="shared" si="5"/>
        <v>4</v>
      </c>
      <c r="H74" t="str">
        <f t="shared" ca="1" si="6"/>
        <v>Комаров Александр</v>
      </c>
      <c r="I74">
        <f t="shared" ca="1" si="7"/>
        <v>1</v>
      </c>
      <c r="J74">
        <f ca="1">IF(OR(H74=0,H74=""),"",SUM(I$1:I74))</f>
        <v>67</v>
      </c>
      <c r="K74" t="e">
        <f ca="1">IF(OR(H74=0,H74=""),"",VLOOKUP(H74,#REF!,2,0))</f>
        <v>#REF!</v>
      </c>
      <c r="L74" t="e">
        <f ca="1">IF(K74="","",VLOOKUP(INDIRECT(ADDRESS(F74,IF(#REF!&lt;&gt;"С",1,3),,,"Регистрация")),C:E,3,0))</f>
        <v>#REF!</v>
      </c>
    </row>
    <row r="75" spans="1:12" x14ac:dyDescent="0.25">
      <c r="A75" t="e">
        <f>IF(#REF!&lt;&gt;"С",IF(#REF!="","",1),IF(#REF!="","",1))</f>
        <v>#REF!</v>
      </c>
      <c r="B75" t="e">
        <f>IF(A75="","",SUM(A$1:A75))</f>
        <v>#REF!</v>
      </c>
      <c r="C75" t="e">
        <f ca="1">IF(B75="","",OFFSET(#REF!,ROW(),IF(#REF!&lt;&gt;"С",0,2),1,1))</f>
        <v>#REF!</v>
      </c>
      <c r="D75" t="e">
        <f ca="1">IF(B75="","",OFFSET(#REF!,ROW(),1,1,1))</f>
        <v>#REF!</v>
      </c>
      <c r="E75" t="e">
        <f ca="1">IF(C75="","",#REF!&amp;TEXT(B75,"000"))</f>
        <v>#REF!</v>
      </c>
      <c r="F75">
        <f t="shared" si="4"/>
        <v>20</v>
      </c>
      <c r="G75">
        <f t="shared" si="5"/>
        <v>5</v>
      </c>
      <c r="H75" t="str">
        <f t="shared" ca="1" si="6"/>
        <v>Кривулин Виталий</v>
      </c>
      <c r="I75">
        <f t="shared" ca="1" si="7"/>
        <v>1</v>
      </c>
      <c r="J75">
        <f ca="1">IF(OR(H75=0,H75=""),"",SUM(I$1:I75))</f>
        <v>68</v>
      </c>
      <c r="K75" t="e">
        <f ca="1">IF(OR(H75=0,H75=""),"",VLOOKUP(H75,#REF!,2,0))</f>
        <v>#REF!</v>
      </c>
      <c r="L75" t="e">
        <f ca="1">IF(K75="","",VLOOKUP(INDIRECT(ADDRESS(F75,IF(#REF!&lt;&gt;"С",1,3),,,"Регистрация")),C:E,3,0))</f>
        <v>#REF!</v>
      </c>
    </row>
    <row r="76" spans="1:12" x14ac:dyDescent="0.25">
      <c r="A76" t="e">
        <f>IF(#REF!&lt;&gt;"С",IF(#REF!="","",1),IF(#REF!="","",1))</f>
        <v>#REF!</v>
      </c>
      <c r="B76" t="e">
        <f>IF(A76="","",SUM(A$1:A76))</f>
        <v>#REF!</v>
      </c>
      <c r="C76" t="e">
        <f ca="1">IF(B76="","",OFFSET(#REF!,ROW(),IF(#REF!&lt;&gt;"С",0,2),1,1))</f>
        <v>#REF!</v>
      </c>
      <c r="D76" t="e">
        <f ca="1">IF(B76="","",OFFSET(#REF!,ROW(),1,1,1))</f>
        <v>#REF!</v>
      </c>
      <c r="E76" t="e">
        <f ca="1">IF(C76="","",#REF!&amp;TEXT(B76,"000"))</f>
        <v>#REF!</v>
      </c>
      <c r="F76">
        <f t="shared" si="4"/>
        <v>20</v>
      </c>
      <c r="G76">
        <f t="shared" si="5"/>
        <v>6</v>
      </c>
      <c r="H76">
        <f t="shared" ca="1" si="6"/>
        <v>513</v>
      </c>
      <c r="I76">
        <f t="shared" ca="1" si="7"/>
        <v>1</v>
      </c>
      <c r="J76">
        <f ca="1">IF(OR(H76=0,H76=""),"",SUM(I$1:I76))</f>
        <v>69</v>
      </c>
      <c r="K76" t="e">
        <f ca="1">IF(OR(H76=0,H76=""),"",VLOOKUP(H76,#REF!,2,0))</f>
        <v>#REF!</v>
      </c>
      <c r="L76" t="e">
        <f ca="1">IF(K76="","",VLOOKUP(INDIRECT(ADDRESS(F76,IF(#REF!&lt;&gt;"С",1,3),,,"Регистрация")),C:E,3,0))</f>
        <v>#REF!</v>
      </c>
    </row>
    <row r="77" spans="1:12" x14ac:dyDescent="0.25">
      <c r="A77" t="e">
        <f>IF(#REF!&lt;&gt;"С",IF(#REF!="","",1),IF(#REF!="","",1))</f>
        <v>#REF!</v>
      </c>
      <c r="B77" t="e">
        <f>IF(A77="","",SUM(A$1:A77))</f>
        <v>#REF!</v>
      </c>
      <c r="C77" t="e">
        <f ca="1">IF(B77="","",OFFSET(#REF!,ROW(),IF(#REF!&lt;&gt;"С",0,2),1,1))</f>
        <v>#REF!</v>
      </c>
      <c r="D77" t="e">
        <f ca="1">IF(B77="","",OFFSET(#REF!,ROW(),1,1,1))</f>
        <v>#REF!</v>
      </c>
      <c r="E77" t="e">
        <f ca="1">IF(C77="","",#REF!&amp;TEXT(B77,"000"))</f>
        <v>#REF!</v>
      </c>
      <c r="F77">
        <f t="shared" si="4"/>
        <v>21</v>
      </c>
      <c r="G77">
        <f t="shared" si="5"/>
        <v>3</v>
      </c>
      <c r="H77">
        <f t="shared" ca="1" si="6"/>
        <v>1452</v>
      </c>
      <c r="I77">
        <f t="shared" ca="1" si="7"/>
        <v>1</v>
      </c>
      <c r="J77">
        <f ca="1">IF(OR(H77=0,H77=""),"",SUM(I$1:I77))</f>
        <v>70</v>
      </c>
      <c r="K77" t="e">
        <f ca="1">IF(OR(H77=0,H77=""),"",VLOOKUP(H77,#REF!,2,0))</f>
        <v>#REF!</v>
      </c>
      <c r="L77" t="e">
        <f ca="1">IF(K77="","",VLOOKUP(INDIRECT(ADDRESS(F77,IF(#REF!&lt;&gt;"С",1,3),,,"Регистрация")),C:E,3,0))</f>
        <v>#REF!</v>
      </c>
    </row>
    <row r="78" spans="1:12" x14ac:dyDescent="0.25">
      <c r="A78" t="e">
        <f>IF(#REF!&lt;&gt;"С",IF(#REF!="","",1),IF(#REF!="","",1))</f>
        <v>#REF!</v>
      </c>
      <c r="B78" t="e">
        <f>IF(A78="","",SUM(A$1:A78))</f>
        <v>#REF!</v>
      </c>
      <c r="C78" t="e">
        <f ca="1">IF(B78="","",OFFSET(#REF!,ROW(),IF(#REF!&lt;&gt;"С",0,2),1,1))</f>
        <v>#REF!</v>
      </c>
      <c r="D78" t="e">
        <f ca="1">IF(B78="","",OFFSET(#REF!,ROW(),1,1,1))</f>
        <v>#REF!</v>
      </c>
      <c r="E78" t="e">
        <f ca="1">IF(C78="","",#REF!&amp;TEXT(B78,"000"))</f>
        <v>#REF!</v>
      </c>
      <c r="F78">
        <f t="shared" si="4"/>
        <v>21</v>
      </c>
      <c r="G78">
        <f t="shared" si="5"/>
        <v>4</v>
      </c>
      <c r="H78" t="str">
        <f t="shared" ca="1" si="6"/>
        <v>Стрельчук Дмитрий</v>
      </c>
      <c r="I78">
        <f t="shared" ca="1" si="7"/>
        <v>1</v>
      </c>
      <c r="J78">
        <f ca="1">IF(OR(H78=0,H78=""),"",SUM(I$1:I78))</f>
        <v>71</v>
      </c>
      <c r="K78" t="e">
        <f ca="1">IF(OR(H78=0,H78=""),"",VLOOKUP(H78,#REF!,2,0))</f>
        <v>#REF!</v>
      </c>
      <c r="L78" t="e">
        <f ca="1">IF(K78="","",VLOOKUP(INDIRECT(ADDRESS(F78,IF(#REF!&lt;&gt;"С",1,3),,,"Регистрация")),C:E,3,0))</f>
        <v>#REF!</v>
      </c>
    </row>
    <row r="79" spans="1:12" x14ac:dyDescent="0.25">
      <c r="A79" t="e">
        <f>IF(#REF!&lt;&gt;"С",IF(#REF!="","",1),IF(#REF!="","",1))</f>
        <v>#REF!</v>
      </c>
      <c r="B79" t="e">
        <f>IF(A79="","",SUM(A$1:A79))</f>
        <v>#REF!</v>
      </c>
      <c r="C79" t="e">
        <f ca="1">IF(B79="","",OFFSET(#REF!,ROW(),IF(#REF!&lt;&gt;"С",0,2),1,1))</f>
        <v>#REF!</v>
      </c>
      <c r="D79" t="e">
        <f ca="1">IF(B79="","",OFFSET(#REF!,ROW(),1,1,1))</f>
        <v>#REF!</v>
      </c>
      <c r="E79" t="e">
        <f ca="1">IF(C79="","",#REF!&amp;TEXT(B79,"000"))</f>
        <v>#REF!</v>
      </c>
      <c r="F79">
        <f t="shared" si="4"/>
        <v>21</v>
      </c>
      <c r="G79">
        <f t="shared" si="5"/>
        <v>5</v>
      </c>
      <c r="H79" t="str">
        <f t="shared" ca="1" si="6"/>
        <v>Стрельчук Артем</v>
      </c>
      <c r="I79">
        <f t="shared" ca="1" si="7"/>
        <v>1</v>
      </c>
      <c r="J79">
        <f ca="1">IF(OR(H79=0,H79=""),"",SUM(I$1:I79))</f>
        <v>72</v>
      </c>
      <c r="K79" t="e">
        <f ca="1">IF(OR(H79=0,H79=""),"",VLOOKUP(H79,#REF!,2,0))</f>
        <v>#REF!</v>
      </c>
      <c r="L79" t="e">
        <f ca="1">IF(K79="","",VLOOKUP(INDIRECT(ADDRESS(F79,IF(#REF!&lt;&gt;"С",1,3),,,"Регистрация")),C:E,3,0))</f>
        <v>#REF!</v>
      </c>
    </row>
    <row r="80" spans="1:12" x14ac:dyDescent="0.25">
      <c r="A80" t="e">
        <f>IF(#REF!&lt;&gt;"С",IF(#REF!="","",1),IF(#REF!="","",1))</f>
        <v>#REF!</v>
      </c>
      <c r="B80" t="e">
        <f>IF(A80="","",SUM(A$1:A80))</f>
        <v>#REF!</v>
      </c>
      <c r="C80" t="e">
        <f ca="1">IF(B80="","",OFFSET(#REF!,ROW(),IF(#REF!&lt;&gt;"С",0,2),1,1))</f>
        <v>#REF!</v>
      </c>
      <c r="D80" t="e">
        <f ca="1">IF(B80="","",OFFSET(#REF!,ROW(),1,1,1))</f>
        <v>#REF!</v>
      </c>
      <c r="E80" t="e">
        <f ca="1">IF(C80="","",#REF!&amp;TEXT(B80,"000"))</f>
        <v>#REF!</v>
      </c>
      <c r="F80">
        <f t="shared" si="4"/>
        <v>21</v>
      </c>
      <c r="G80">
        <f t="shared" si="5"/>
        <v>6</v>
      </c>
      <c r="H80">
        <f t="shared" ca="1" si="6"/>
        <v>673</v>
      </c>
      <c r="I80">
        <f t="shared" ca="1" si="7"/>
        <v>1</v>
      </c>
      <c r="J80">
        <f ca="1">IF(OR(H80=0,H80=""),"",SUM(I$1:I80))</f>
        <v>73</v>
      </c>
      <c r="K80" t="e">
        <f ca="1">IF(OR(H80=0,H80=""),"",VLOOKUP(H80,#REF!,2,0))</f>
        <v>#REF!</v>
      </c>
      <c r="L80" t="e">
        <f ca="1">IF(K80="","",VLOOKUP(INDIRECT(ADDRESS(F80,IF(#REF!&lt;&gt;"С",1,3),,,"Регистрация")),C:E,3,0))</f>
        <v>#REF!</v>
      </c>
    </row>
    <row r="81" spans="1:12" x14ac:dyDescent="0.25">
      <c r="A81" t="e">
        <f>IF(#REF!&lt;&gt;"С",IF(#REF!="","",1),IF(#REF!="","",1))</f>
        <v>#REF!</v>
      </c>
      <c r="B81" t="e">
        <f>IF(A81="","",SUM(A$1:A81))</f>
        <v>#REF!</v>
      </c>
      <c r="C81" t="e">
        <f ca="1">IF(B81="","",OFFSET(#REF!,ROW(),IF(#REF!&lt;&gt;"С",0,2),1,1))</f>
        <v>#REF!</v>
      </c>
      <c r="D81" t="e">
        <f ca="1">IF(B81="","",OFFSET(#REF!,ROW(),1,1,1))</f>
        <v>#REF!</v>
      </c>
      <c r="E81" t="e">
        <f ca="1">IF(C81="","",#REF!&amp;TEXT(B81,"000"))</f>
        <v>#REF!</v>
      </c>
      <c r="F81">
        <f t="shared" si="4"/>
        <v>22</v>
      </c>
      <c r="G81">
        <f t="shared" si="5"/>
        <v>3</v>
      </c>
      <c r="H81">
        <f t="shared" ca="1" si="6"/>
        <v>378</v>
      </c>
      <c r="I81">
        <f t="shared" ca="1" si="7"/>
        <v>1</v>
      </c>
      <c r="J81">
        <f ca="1">IF(OR(H81=0,H81=""),"",SUM(I$1:I81))</f>
        <v>74</v>
      </c>
      <c r="K81" t="e">
        <f ca="1">IF(OR(H81=0,H81=""),"",VLOOKUP(H81,#REF!,2,0))</f>
        <v>#REF!</v>
      </c>
      <c r="L81" t="e">
        <f ca="1">IF(K81="","",VLOOKUP(INDIRECT(ADDRESS(F81,IF(#REF!&lt;&gt;"С",1,3),,,"Регистрация")),C:E,3,0))</f>
        <v>#REF!</v>
      </c>
    </row>
    <row r="82" spans="1:12" x14ac:dyDescent="0.25">
      <c r="A82" t="e">
        <f>IF(#REF!&lt;&gt;"С",IF(#REF!="","",1),IF(#REF!="","",1))</f>
        <v>#REF!</v>
      </c>
      <c r="B82" t="e">
        <f>IF(A82="","",SUM(A$1:A82))</f>
        <v>#REF!</v>
      </c>
      <c r="C82" t="e">
        <f ca="1">IF(B82="","",OFFSET(#REF!,ROW(),IF(#REF!&lt;&gt;"С",0,2),1,1))</f>
        <v>#REF!</v>
      </c>
      <c r="D82" t="e">
        <f ca="1">IF(B82="","",OFFSET(#REF!,ROW(),1,1,1))</f>
        <v>#REF!</v>
      </c>
      <c r="E82" t="e">
        <f ca="1">IF(C82="","",#REF!&amp;TEXT(B82,"000"))</f>
        <v>#REF!</v>
      </c>
      <c r="F82">
        <f t="shared" si="4"/>
        <v>22</v>
      </c>
      <c r="G82">
        <f t="shared" si="5"/>
        <v>4</v>
      </c>
      <c r="H82" t="str">
        <f t="shared" ca="1" si="6"/>
        <v>Земцов Сергей</v>
      </c>
      <c r="I82">
        <f t="shared" ca="1" si="7"/>
        <v>1</v>
      </c>
      <c r="J82">
        <f ca="1">IF(OR(H82=0,H82=""),"",SUM(I$1:I82))</f>
        <v>75</v>
      </c>
      <c r="K82" t="e">
        <f ca="1">IF(OR(H82=0,H82=""),"",VLOOKUP(H82,#REF!,2,0))</f>
        <v>#REF!</v>
      </c>
      <c r="L82" t="e">
        <f ca="1">IF(K82="","",VLOOKUP(INDIRECT(ADDRESS(F82,IF(#REF!&lt;&gt;"С",1,3),,,"Регистрация")),C:E,3,0))</f>
        <v>#REF!</v>
      </c>
    </row>
    <row r="83" spans="1:12" x14ac:dyDescent="0.25">
      <c r="A83" t="e">
        <f>IF(#REF!&lt;&gt;"С",IF(#REF!="","",1),IF(#REF!="","",1))</f>
        <v>#REF!</v>
      </c>
      <c r="B83" t="e">
        <f>IF(A83="","",SUM(A$1:A83))</f>
        <v>#REF!</v>
      </c>
      <c r="C83" t="e">
        <f ca="1">IF(B83="","",OFFSET(#REF!,ROW(),IF(#REF!&lt;&gt;"С",0,2),1,1))</f>
        <v>#REF!</v>
      </c>
      <c r="D83" t="e">
        <f ca="1">IF(B83="","",OFFSET(#REF!,ROW(),1,1,1))</f>
        <v>#REF!</v>
      </c>
      <c r="E83" t="e">
        <f ca="1">IF(C83="","",#REF!&amp;TEXT(B83,"000"))</f>
        <v>#REF!</v>
      </c>
      <c r="F83">
        <f t="shared" si="4"/>
        <v>22</v>
      </c>
      <c r="G83">
        <f t="shared" si="5"/>
        <v>5</v>
      </c>
      <c r="H83" t="str">
        <f t="shared" ca="1" si="6"/>
        <v>Трушин Егор</v>
      </c>
      <c r="I83">
        <f t="shared" ca="1" si="7"/>
        <v>1</v>
      </c>
      <c r="J83">
        <f ca="1">IF(OR(H83=0,H83=""),"",SUM(I$1:I83))</f>
        <v>76</v>
      </c>
      <c r="K83" t="e">
        <f ca="1">IF(OR(H83=0,H83=""),"",VLOOKUP(H83,#REF!,2,0))</f>
        <v>#REF!</v>
      </c>
      <c r="L83" t="e">
        <f ca="1">IF(K83="","",VLOOKUP(INDIRECT(ADDRESS(F83,IF(#REF!&lt;&gt;"С",1,3),,,"Регистрация")),C:E,3,0))</f>
        <v>#REF!</v>
      </c>
    </row>
    <row r="84" spans="1:12" x14ac:dyDescent="0.25">
      <c r="A84" t="e">
        <f>IF(#REF!&lt;&gt;"С",IF(#REF!="","",1),IF(#REF!="","",1))</f>
        <v>#REF!</v>
      </c>
      <c r="B84" t="e">
        <f>IF(A84="","",SUM(A$1:A84))</f>
        <v>#REF!</v>
      </c>
      <c r="C84" t="e">
        <f ca="1">IF(B84="","",OFFSET(#REF!,ROW(),IF(#REF!&lt;&gt;"С",0,2),1,1))</f>
        <v>#REF!</v>
      </c>
      <c r="D84" t="e">
        <f ca="1">IF(B84="","",OFFSET(#REF!,ROW(),1,1,1))</f>
        <v>#REF!</v>
      </c>
      <c r="E84" t="e">
        <f ca="1">IF(C84="","",#REF!&amp;TEXT(B84,"000"))</f>
        <v>#REF!</v>
      </c>
      <c r="F84">
        <f t="shared" si="4"/>
        <v>22</v>
      </c>
      <c r="G84">
        <f t="shared" si="5"/>
        <v>6</v>
      </c>
      <c r="H84">
        <f t="shared" ca="1" si="6"/>
        <v>378</v>
      </c>
      <c r="I84">
        <f t="shared" ca="1" si="7"/>
        <v>1</v>
      </c>
      <c r="J84">
        <f ca="1">IF(OR(H84=0,H84=""),"",SUM(I$1:I84))</f>
        <v>77</v>
      </c>
      <c r="K84" t="e">
        <f ca="1">IF(OR(H84=0,H84=""),"",VLOOKUP(H84,#REF!,2,0))</f>
        <v>#REF!</v>
      </c>
      <c r="L84" t="e">
        <f ca="1">IF(K84="","",VLOOKUP(INDIRECT(ADDRESS(F84,IF(#REF!&lt;&gt;"С",1,3),,,"Регистрация")),C:E,3,0))</f>
        <v>#REF!</v>
      </c>
    </row>
    <row r="85" spans="1:12" x14ac:dyDescent="0.25">
      <c r="A85" t="e">
        <f>IF(#REF!&lt;&gt;"С",IF(#REF!="","",1),IF(#REF!="","",1))</f>
        <v>#REF!</v>
      </c>
      <c r="B85" t="e">
        <f>IF(A85="","",SUM(A$1:A85))</f>
        <v>#REF!</v>
      </c>
      <c r="C85" t="e">
        <f ca="1">IF(B85="","",OFFSET(#REF!,ROW(),IF(#REF!&lt;&gt;"С",0,2),1,1))</f>
        <v>#REF!</v>
      </c>
      <c r="D85" t="e">
        <f ca="1">IF(B85="","",OFFSET(#REF!,ROW(),1,1,1))</f>
        <v>#REF!</v>
      </c>
      <c r="E85" t="e">
        <f ca="1">IF(C85="","",#REF!&amp;TEXT(B85,"000"))</f>
        <v>#REF!</v>
      </c>
      <c r="F85">
        <f t="shared" si="4"/>
        <v>23</v>
      </c>
      <c r="G85">
        <f t="shared" si="5"/>
        <v>3</v>
      </c>
      <c r="H85">
        <f t="shared" ca="1" si="6"/>
        <v>4</v>
      </c>
      <c r="I85">
        <f t="shared" ca="1" si="7"/>
        <v>1</v>
      </c>
      <c r="J85">
        <f ca="1">IF(OR(H85=0,H85=""),"",SUM(I$1:I85))</f>
        <v>78</v>
      </c>
      <c r="K85" t="e">
        <f ca="1">IF(OR(H85=0,H85=""),"",VLOOKUP(H85,#REF!,2,0))</f>
        <v>#REF!</v>
      </c>
      <c r="L85" t="e">
        <f ca="1">IF(K85="","",VLOOKUP(INDIRECT(ADDRESS(F85,IF(#REF!&lt;&gt;"С",1,3),,,"Регистрация")),C:E,3,0))</f>
        <v>#REF!</v>
      </c>
    </row>
    <row r="86" spans="1:12" x14ac:dyDescent="0.25">
      <c r="A86" t="e">
        <f>IF(#REF!&lt;&gt;"С",IF(#REF!="","",1),IF(#REF!="","",1))</f>
        <v>#REF!</v>
      </c>
      <c r="B86" t="e">
        <f>IF(A86="","",SUM(A$1:A86))</f>
        <v>#REF!</v>
      </c>
      <c r="C86" t="e">
        <f ca="1">IF(B86="","",OFFSET(#REF!,ROW(),IF(#REF!&lt;&gt;"С",0,2),1,1))</f>
        <v>#REF!</v>
      </c>
      <c r="D86" t="e">
        <f ca="1">IF(B86="","",OFFSET(#REF!,ROW(),1,1,1))</f>
        <v>#REF!</v>
      </c>
      <c r="E86" t="e">
        <f ca="1">IF(C86="","",#REF!&amp;TEXT(B86,"000"))</f>
        <v>#REF!</v>
      </c>
      <c r="F86">
        <f t="shared" si="4"/>
        <v>23</v>
      </c>
      <c r="G86">
        <f t="shared" si="5"/>
        <v>4</v>
      </c>
      <c r="H86" t="str">
        <f t="shared" ca="1" si="6"/>
        <v>Силаев Дмитрий</v>
      </c>
      <c r="I86">
        <f t="shared" ca="1" si="7"/>
        <v>1</v>
      </c>
      <c r="J86">
        <f ca="1">IF(OR(H86=0,H86=""),"",SUM(I$1:I86))</f>
        <v>79</v>
      </c>
      <c r="K86" t="e">
        <f ca="1">IF(OR(H86=0,H86=""),"",VLOOKUP(H86,#REF!,2,0))</f>
        <v>#REF!</v>
      </c>
      <c r="L86" t="e">
        <f ca="1">IF(K86="","",VLOOKUP(INDIRECT(ADDRESS(F86,IF(#REF!&lt;&gt;"С",1,3),,,"Регистрация")),C:E,3,0))</f>
        <v>#REF!</v>
      </c>
    </row>
    <row r="87" spans="1:12" x14ac:dyDescent="0.25">
      <c r="A87" t="e">
        <f>IF(#REF!&lt;&gt;"С",IF(#REF!="","",1),IF(#REF!="","",1))</f>
        <v>#REF!</v>
      </c>
      <c r="B87" t="e">
        <f>IF(A87="","",SUM(A$1:A87))</f>
        <v>#REF!</v>
      </c>
      <c r="C87" t="e">
        <f ca="1">IF(B87="","",OFFSET(#REF!,ROW(),IF(#REF!&lt;&gt;"С",0,2),1,1))</f>
        <v>#REF!</v>
      </c>
      <c r="D87" t="e">
        <f ca="1">IF(B87="","",OFFSET(#REF!,ROW(),1,1,1))</f>
        <v>#REF!</v>
      </c>
      <c r="E87" t="e">
        <f ca="1">IF(C87="","",#REF!&amp;TEXT(B87,"000"))</f>
        <v>#REF!</v>
      </c>
      <c r="F87">
        <f t="shared" si="4"/>
        <v>23</v>
      </c>
      <c r="G87">
        <f t="shared" si="5"/>
        <v>5</v>
      </c>
      <c r="H87" t="str">
        <f t="shared" ca="1" si="6"/>
        <v>Энжольрас Жером</v>
      </c>
      <c r="I87">
        <f t="shared" ca="1" si="7"/>
        <v>1</v>
      </c>
      <c r="J87">
        <f ca="1">IF(OR(H87=0,H87=""),"",SUM(I$1:I87))</f>
        <v>80</v>
      </c>
      <c r="K87" t="e">
        <f ca="1">IF(OR(H87=0,H87=""),"",VLOOKUP(H87,#REF!,2,0))</f>
        <v>#REF!</v>
      </c>
      <c r="L87" t="e">
        <f ca="1">IF(K87="","",VLOOKUP(INDIRECT(ADDRESS(F87,IF(#REF!&lt;&gt;"С",1,3),,,"Регистрация")),C:E,3,0))</f>
        <v>#REF!</v>
      </c>
    </row>
    <row r="88" spans="1:12" x14ac:dyDescent="0.25">
      <c r="A88" t="e">
        <f>IF(#REF!&lt;&gt;"С",IF(#REF!="","",1),IF(#REF!="","",1))</f>
        <v>#REF!</v>
      </c>
      <c r="B88" t="e">
        <f>IF(A88="","",SUM(A$1:A88))</f>
        <v>#REF!</v>
      </c>
      <c r="C88" t="e">
        <f ca="1">IF(B88="","",OFFSET(#REF!,ROW(),IF(#REF!&lt;&gt;"С",0,2),1,1))</f>
        <v>#REF!</v>
      </c>
      <c r="D88" t="e">
        <f ca="1">IF(B88="","",OFFSET(#REF!,ROW(),1,1,1))</f>
        <v>#REF!</v>
      </c>
      <c r="E88" t="e">
        <f ca="1">IF(C88="","",#REF!&amp;TEXT(B88,"000"))</f>
        <v>#REF!</v>
      </c>
      <c r="F88">
        <f t="shared" si="4"/>
        <v>23</v>
      </c>
      <c r="G88">
        <f t="shared" si="5"/>
        <v>6</v>
      </c>
      <c r="H88">
        <f t="shared" ca="1" si="6"/>
        <v>0</v>
      </c>
      <c r="I88">
        <f t="shared" ca="1" si="7"/>
        <v>0</v>
      </c>
      <c r="J88" t="str">
        <f ca="1">IF(OR(H88=0,H88=""),"",SUM(I$1:I88))</f>
        <v/>
      </c>
      <c r="K88" t="str">
        <f ca="1">IF(OR(H88=0,H88=""),"",VLOOKUP(H88,#REF!,2,0))</f>
        <v/>
      </c>
      <c r="L88" t="str">
        <f ca="1">IF(K88="","",VLOOKUP(INDIRECT(ADDRESS(F88,IF(#REF!&lt;&gt;"С",1,3),,,"Регистрация")),C:E,3,0))</f>
        <v/>
      </c>
    </row>
    <row r="89" spans="1:12" x14ac:dyDescent="0.25">
      <c r="A89" t="e">
        <f>IF(#REF!&lt;&gt;"С",IF(#REF!="","",1),IF(#REF!="","",1))</f>
        <v>#REF!</v>
      </c>
      <c r="B89" t="e">
        <f>IF(A89="","",SUM(A$1:A89))</f>
        <v>#REF!</v>
      </c>
      <c r="C89" t="e">
        <f ca="1">IF(B89="","",OFFSET(#REF!,ROW(),IF(#REF!&lt;&gt;"С",0,2),1,1))</f>
        <v>#REF!</v>
      </c>
      <c r="D89" t="e">
        <f ca="1">IF(B89="","",OFFSET(#REF!,ROW(),1,1,1))</f>
        <v>#REF!</v>
      </c>
      <c r="E89" t="e">
        <f ca="1">IF(C89="","",#REF!&amp;TEXT(B89,"000"))</f>
        <v>#REF!</v>
      </c>
      <c r="F89">
        <f t="shared" si="4"/>
        <v>24</v>
      </c>
      <c r="G89">
        <f t="shared" si="5"/>
        <v>3</v>
      </c>
      <c r="H89">
        <f t="shared" ca="1" si="6"/>
        <v>2</v>
      </c>
      <c r="I89">
        <f t="shared" ca="1" si="7"/>
        <v>1</v>
      </c>
      <c r="J89">
        <f ca="1">IF(OR(H89=0,H89=""),"",SUM(I$1:I89))</f>
        <v>81</v>
      </c>
      <c r="K89" t="e">
        <f ca="1">IF(OR(H89=0,H89=""),"",VLOOKUP(H89,#REF!,2,0))</f>
        <v>#REF!</v>
      </c>
      <c r="L89" t="e">
        <f ca="1">IF(K89="","",VLOOKUP(INDIRECT(ADDRESS(F89,IF(#REF!&lt;&gt;"С",1,3),,,"Регистрация")),C:E,3,0))</f>
        <v>#REF!</v>
      </c>
    </row>
    <row r="90" spans="1:12" x14ac:dyDescent="0.25">
      <c r="A90" t="e">
        <f>IF(#REF!&lt;&gt;"С",IF(#REF!="","",1),IF(#REF!="","",1))</f>
        <v>#REF!</v>
      </c>
      <c r="B90" t="e">
        <f>IF(A90="","",SUM(A$1:A90))</f>
        <v>#REF!</v>
      </c>
      <c r="C90" t="e">
        <f ca="1">IF(B90="","",OFFSET(#REF!,ROW(),IF(#REF!&lt;&gt;"С",0,2),1,1))</f>
        <v>#REF!</v>
      </c>
      <c r="D90" t="e">
        <f ca="1">IF(B90="","",OFFSET(#REF!,ROW(),1,1,1))</f>
        <v>#REF!</v>
      </c>
      <c r="E90" t="e">
        <f ca="1">IF(C90="","",#REF!&amp;TEXT(B90,"000"))</f>
        <v>#REF!</v>
      </c>
      <c r="F90">
        <f t="shared" si="4"/>
        <v>24</v>
      </c>
      <c r="G90">
        <f t="shared" si="5"/>
        <v>4</v>
      </c>
      <c r="H90" t="str">
        <f t="shared" ca="1" si="6"/>
        <v>Дружинин Олег</v>
      </c>
      <c r="I90">
        <f t="shared" ca="1" si="7"/>
        <v>1</v>
      </c>
      <c r="J90">
        <f ca="1">IF(OR(H90=0,H90=""),"",SUM(I$1:I90))</f>
        <v>82</v>
      </c>
      <c r="K90" t="e">
        <f ca="1">IF(OR(H90=0,H90=""),"",VLOOKUP(H90,#REF!,2,0))</f>
        <v>#REF!</v>
      </c>
      <c r="L90" t="e">
        <f ca="1">IF(K90="","",VLOOKUP(INDIRECT(ADDRESS(F90,IF(#REF!&lt;&gt;"С",1,3),,,"Регистрация")),C:E,3,0))</f>
        <v>#REF!</v>
      </c>
    </row>
    <row r="91" spans="1:12" x14ac:dyDescent="0.25">
      <c r="A91" t="e">
        <f>IF(#REF!&lt;&gt;"С",IF(#REF!="","",1),IF(#REF!="","",1))</f>
        <v>#REF!</v>
      </c>
      <c r="B91" t="e">
        <f>IF(A91="","",SUM(A$1:A91))</f>
        <v>#REF!</v>
      </c>
      <c r="C91" t="e">
        <f ca="1">IF(B91="","",OFFSET(#REF!,ROW(),IF(#REF!&lt;&gt;"С",0,2),1,1))</f>
        <v>#REF!</v>
      </c>
      <c r="D91" t="e">
        <f ca="1">IF(B91="","",OFFSET(#REF!,ROW(),1,1,1))</f>
        <v>#REF!</v>
      </c>
      <c r="E91" t="e">
        <f ca="1">IF(C91="","",#REF!&amp;TEXT(B91,"000"))</f>
        <v>#REF!</v>
      </c>
      <c r="F91">
        <f t="shared" si="4"/>
        <v>24</v>
      </c>
      <c r="G91">
        <f t="shared" si="5"/>
        <v>5</v>
      </c>
      <c r="H91" t="str">
        <f t="shared" ca="1" si="6"/>
        <v>Федотовский Олег</v>
      </c>
      <c r="I91">
        <f t="shared" ca="1" si="7"/>
        <v>1</v>
      </c>
      <c r="J91">
        <f ca="1">IF(OR(H91=0,H91=""),"",SUM(I$1:I91))</f>
        <v>83</v>
      </c>
      <c r="K91" t="e">
        <f ca="1">IF(OR(H91=0,H91=""),"",VLOOKUP(H91,#REF!,2,0))</f>
        <v>#REF!</v>
      </c>
      <c r="L91" t="e">
        <f ca="1">IF(K91="","",VLOOKUP(INDIRECT(ADDRESS(F91,IF(#REF!&lt;&gt;"С",1,3),,,"Регистрация")),C:E,3,0))</f>
        <v>#REF!</v>
      </c>
    </row>
    <row r="92" spans="1:12" x14ac:dyDescent="0.25">
      <c r="A92" t="e">
        <f>IF(#REF!&lt;&gt;"С",IF(#REF!="","",1),IF(#REF!="","",1))</f>
        <v>#REF!</v>
      </c>
      <c r="B92" t="e">
        <f>IF(A92="","",SUM(A$1:A92))</f>
        <v>#REF!</v>
      </c>
      <c r="C92" t="e">
        <f ca="1">IF(B92="","",OFFSET(#REF!,ROW(),IF(#REF!&lt;&gt;"С",0,2),1,1))</f>
        <v>#REF!</v>
      </c>
      <c r="D92" t="e">
        <f ca="1">IF(B92="","",OFFSET(#REF!,ROW(),1,1,1))</f>
        <v>#REF!</v>
      </c>
      <c r="E92" t="e">
        <f ca="1">IF(C92="","",#REF!&amp;TEXT(B92,"000"))</f>
        <v>#REF!</v>
      </c>
      <c r="F92">
        <f t="shared" si="4"/>
        <v>24</v>
      </c>
      <c r="G92">
        <f t="shared" si="5"/>
        <v>6</v>
      </c>
      <c r="H92">
        <f t="shared" ca="1" si="6"/>
        <v>0</v>
      </c>
      <c r="I92">
        <f t="shared" ca="1" si="7"/>
        <v>0</v>
      </c>
      <c r="J92" t="str">
        <f ca="1">IF(OR(H92=0,H92=""),"",SUM(I$1:I92))</f>
        <v/>
      </c>
      <c r="K92" t="str">
        <f ca="1">IF(OR(H92=0,H92=""),"",VLOOKUP(H92,#REF!,2,0))</f>
        <v/>
      </c>
      <c r="L92" t="str">
        <f ca="1">IF(K92="","",VLOOKUP(INDIRECT(ADDRESS(F92,IF(#REF!&lt;&gt;"С",1,3),,,"Регистрация")),C:E,3,0))</f>
        <v/>
      </c>
    </row>
    <row r="93" spans="1:12" x14ac:dyDescent="0.25">
      <c r="A93" t="e">
        <f>IF(#REF!&lt;&gt;"С",IF(#REF!="","",1),IF(#REF!="","",1))</f>
        <v>#REF!</v>
      </c>
      <c r="B93" t="e">
        <f>IF(A93="","",SUM(A$1:A93))</f>
        <v>#REF!</v>
      </c>
      <c r="C93" t="e">
        <f ca="1">IF(B93="","",OFFSET(#REF!,ROW(),IF(#REF!&lt;&gt;"С",0,2),1,1))</f>
        <v>#REF!</v>
      </c>
      <c r="D93" t="e">
        <f ca="1">IF(B93="","",OFFSET(#REF!,ROW(),1,1,1))</f>
        <v>#REF!</v>
      </c>
      <c r="E93" t="e">
        <f ca="1">IF(C93="","",#REF!&amp;TEXT(B93,"000"))</f>
        <v>#REF!</v>
      </c>
      <c r="F93">
        <f t="shared" si="4"/>
        <v>25</v>
      </c>
      <c r="G93">
        <f t="shared" si="5"/>
        <v>3</v>
      </c>
      <c r="H93">
        <f t="shared" ca="1" si="6"/>
        <v>1</v>
      </c>
      <c r="I93">
        <f t="shared" ca="1" si="7"/>
        <v>1</v>
      </c>
      <c r="J93">
        <f ca="1">IF(OR(H93=0,H93=""),"",SUM(I$1:I93))</f>
        <v>84</v>
      </c>
      <c r="K93" t="e">
        <f ca="1">IF(OR(H93=0,H93=""),"",VLOOKUP(H93,#REF!,2,0))</f>
        <v>#REF!</v>
      </c>
      <c r="L93" t="e">
        <f ca="1">IF(K93="","",VLOOKUP(INDIRECT(ADDRESS(F93,IF(#REF!&lt;&gt;"С",1,3),,,"Регистрация")),C:E,3,0))</f>
        <v>#REF!</v>
      </c>
    </row>
    <row r="94" spans="1:12" x14ac:dyDescent="0.25">
      <c r="A94" t="e">
        <f>IF(#REF!&lt;&gt;"С",IF(#REF!="","",1),IF(#REF!="","",1))</f>
        <v>#REF!</v>
      </c>
      <c r="B94" t="e">
        <f>IF(A94="","",SUM(A$1:A94))</f>
        <v>#REF!</v>
      </c>
      <c r="C94" t="e">
        <f ca="1">IF(B94="","",OFFSET(#REF!,ROW(),IF(#REF!&lt;&gt;"С",0,2),1,1))</f>
        <v>#REF!</v>
      </c>
      <c r="D94" t="e">
        <f ca="1">IF(B94="","",OFFSET(#REF!,ROW(),1,1,1))</f>
        <v>#REF!</v>
      </c>
      <c r="E94" t="e">
        <f ca="1">IF(C94="","",#REF!&amp;TEXT(B94,"000"))</f>
        <v>#REF!</v>
      </c>
      <c r="F94">
        <f t="shared" si="4"/>
        <v>25</v>
      </c>
      <c r="G94">
        <f t="shared" si="5"/>
        <v>4</v>
      </c>
      <c r="H94" t="str">
        <f t="shared" ca="1" si="6"/>
        <v>Буштрук Алексей</v>
      </c>
      <c r="I94">
        <f t="shared" ca="1" si="7"/>
        <v>1</v>
      </c>
      <c r="J94">
        <f ca="1">IF(OR(H94=0,H94=""),"",SUM(I$1:I94))</f>
        <v>85</v>
      </c>
      <c r="K94" t="e">
        <f ca="1">IF(OR(H94=0,H94=""),"",VLOOKUP(H94,#REF!,2,0))</f>
        <v>#REF!</v>
      </c>
      <c r="L94" t="e">
        <f ca="1">IF(K94="","",VLOOKUP(INDIRECT(ADDRESS(F94,IF(#REF!&lt;&gt;"С",1,3),,,"Регистрация")),C:E,3,0))</f>
        <v>#REF!</v>
      </c>
    </row>
    <row r="95" spans="1:12" x14ac:dyDescent="0.25">
      <c r="A95" t="e">
        <f>IF(#REF!&lt;&gt;"С",IF(#REF!="","",1),IF(#REF!="","",1))</f>
        <v>#REF!</v>
      </c>
      <c r="B95" t="e">
        <f>IF(A95="","",SUM(A$1:A95))</f>
        <v>#REF!</v>
      </c>
      <c r="C95" t="e">
        <f ca="1">IF(B95="","",OFFSET(#REF!,ROW(),IF(#REF!&lt;&gt;"С",0,2),1,1))</f>
        <v>#REF!</v>
      </c>
      <c r="D95" t="e">
        <f ca="1">IF(B95="","",OFFSET(#REF!,ROW(),1,1,1))</f>
        <v>#REF!</v>
      </c>
      <c r="E95" t="e">
        <f ca="1">IF(C95="","",#REF!&amp;TEXT(B95,"000"))</f>
        <v>#REF!</v>
      </c>
      <c r="F95">
        <f t="shared" si="4"/>
        <v>25</v>
      </c>
      <c r="G95">
        <f t="shared" si="5"/>
        <v>5</v>
      </c>
      <c r="H95" t="str">
        <f t="shared" ca="1" si="6"/>
        <v xml:space="preserve">Горбулинская </v>
      </c>
      <c r="I95">
        <f t="shared" ca="1" si="7"/>
        <v>1</v>
      </c>
      <c r="J95">
        <f ca="1">IF(OR(H95=0,H95=""),"",SUM(I$1:I95))</f>
        <v>86</v>
      </c>
      <c r="K95" t="e">
        <f ca="1">IF(OR(H95=0,H95=""),"",VLOOKUP(H95,#REF!,2,0))</f>
        <v>#REF!</v>
      </c>
      <c r="L95" t="e">
        <f ca="1">IF(K95="","",VLOOKUP(INDIRECT(ADDRESS(F95,IF(#REF!&lt;&gt;"С",1,3),,,"Регистрация")),C:E,3,0))</f>
        <v>#REF!</v>
      </c>
    </row>
    <row r="96" spans="1:12" x14ac:dyDescent="0.25">
      <c r="A96" t="e">
        <f>IF(#REF!&lt;&gt;"С",IF(#REF!="","",1),IF(#REF!="","",1))</f>
        <v>#REF!</v>
      </c>
      <c r="B96" t="e">
        <f>IF(A96="","",SUM(A$1:A96))</f>
        <v>#REF!</v>
      </c>
      <c r="C96" t="e">
        <f ca="1">IF(B96="","",OFFSET(#REF!,ROW(),IF(#REF!&lt;&gt;"С",0,2),1,1))</f>
        <v>#REF!</v>
      </c>
      <c r="D96" t="e">
        <f ca="1">IF(B96="","",OFFSET(#REF!,ROW(),1,1,1))</f>
        <v>#REF!</v>
      </c>
      <c r="E96" t="e">
        <f ca="1">IF(C96="","",#REF!&amp;TEXT(B96,"000"))</f>
        <v>#REF!</v>
      </c>
      <c r="F96">
        <f t="shared" si="4"/>
        <v>25</v>
      </c>
      <c r="G96">
        <f t="shared" si="5"/>
        <v>6</v>
      </c>
      <c r="H96">
        <f t="shared" ca="1" si="6"/>
        <v>0</v>
      </c>
      <c r="I96">
        <f t="shared" ca="1" si="7"/>
        <v>0</v>
      </c>
      <c r="J96" t="str">
        <f ca="1">IF(OR(H96=0,H96=""),"",SUM(I$1:I96))</f>
        <v/>
      </c>
      <c r="K96" t="str">
        <f ca="1">IF(OR(H96=0,H96=""),"",VLOOKUP(H96,#REF!,2,0))</f>
        <v/>
      </c>
      <c r="L96" t="str">
        <f ca="1">IF(K96="","",VLOOKUP(INDIRECT(ADDRESS(F96,IF(#REF!&lt;&gt;"С",1,3),,,"Регистрация")),C:E,3,0))</f>
        <v/>
      </c>
    </row>
    <row r="97" spans="1:12" x14ac:dyDescent="0.25">
      <c r="A97" t="e">
        <f>IF(#REF!&lt;&gt;"С",IF(#REF!="","",1),IF(#REF!="","",1))</f>
        <v>#REF!</v>
      </c>
      <c r="B97" t="e">
        <f>IF(A97="","",SUM(A$1:A97))</f>
        <v>#REF!</v>
      </c>
      <c r="C97" t="e">
        <f ca="1">IF(B97="","",OFFSET(#REF!,ROW(),IF(#REF!&lt;&gt;"С",0,2),1,1))</f>
        <v>#REF!</v>
      </c>
      <c r="D97" t="e">
        <f ca="1">IF(B97="","",OFFSET(#REF!,ROW(),1,1,1))</f>
        <v>#REF!</v>
      </c>
      <c r="E97" t="e">
        <f ca="1">IF(C97="","",#REF!&amp;TEXT(B97,"000"))</f>
        <v>#REF!</v>
      </c>
      <c r="F97">
        <f t="shared" si="4"/>
        <v>26</v>
      </c>
      <c r="G97">
        <f t="shared" si="5"/>
        <v>3</v>
      </c>
      <c r="H97">
        <f t="shared" ca="1" si="6"/>
        <v>3</v>
      </c>
      <c r="I97">
        <f t="shared" ca="1" si="7"/>
        <v>1</v>
      </c>
      <c r="J97">
        <f ca="1">IF(OR(H97=0,H97=""),"",SUM(I$1:I97))</f>
        <v>87</v>
      </c>
      <c r="K97" t="e">
        <f ca="1">IF(OR(H97=0,H97=""),"",VLOOKUP(H97,#REF!,2,0))</f>
        <v>#REF!</v>
      </c>
      <c r="L97" t="e">
        <f ca="1">IF(K97="","",VLOOKUP(INDIRECT(ADDRESS(F97,IF(#REF!&lt;&gt;"С",1,3),,,"Регистрация")),C:E,3,0))</f>
        <v>#REF!</v>
      </c>
    </row>
    <row r="98" spans="1:12" x14ac:dyDescent="0.25">
      <c r="A98" t="e">
        <f>IF(#REF!&lt;&gt;"С",IF(#REF!="","",1),IF(#REF!="","",1))</f>
        <v>#REF!</v>
      </c>
      <c r="B98" t="e">
        <f>IF(A98="","",SUM(A$1:A98))</f>
        <v>#REF!</v>
      </c>
      <c r="C98" t="e">
        <f ca="1">IF(B98="","",OFFSET(#REF!,ROW(),IF(#REF!&lt;&gt;"С",0,2),1,1))</f>
        <v>#REF!</v>
      </c>
      <c r="D98" t="e">
        <f ca="1">IF(B98="","",OFFSET(#REF!,ROW(),1,1,1))</f>
        <v>#REF!</v>
      </c>
      <c r="E98" t="e">
        <f ca="1">IF(C98="","",#REF!&amp;TEXT(B98,"000"))</f>
        <v>#REF!</v>
      </c>
      <c r="F98">
        <f t="shared" si="4"/>
        <v>26</v>
      </c>
      <c r="G98">
        <f t="shared" si="5"/>
        <v>4</v>
      </c>
      <c r="H98" t="str">
        <f t="shared" ca="1" si="6"/>
        <v>Захаров Владимир</v>
      </c>
      <c r="I98">
        <f t="shared" ca="1" si="7"/>
        <v>1</v>
      </c>
      <c r="J98">
        <f ca="1">IF(OR(H98=0,H98=""),"",SUM(I$1:I98))</f>
        <v>88</v>
      </c>
      <c r="K98" t="e">
        <f ca="1">IF(OR(H98=0,H98=""),"",VLOOKUP(H98,#REF!,2,0))</f>
        <v>#REF!</v>
      </c>
      <c r="L98" t="e">
        <f ca="1">IF(K98="","",VLOOKUP(INDIRECT(ADDRESS(F98,IF(#REF!&lt;&gt;"С",1,3),,,"Регистрация")),C:E,3,0))</f>
        <v>#REF!</v>
      </c>
    </row>
    <row r="99" spans="1:12" x14ac:dyDescent="0.25">
      <c r="A99" t="e">
        <f>IF(#REF!&lt;&gt;"С",IF(#REF!="","",1),IF(#REF!="","",1))</f>
        <v>#REF!</v>
      </c>
      <c r="B99" t="e">
        <f>IF(A99="","",SUM(A$1:A99))</f>
        <v>#REF!</v>
      </c>
      <c r="C99" t="e">
        <f ca="1">IF(B99="","",OFFSET(#REF!,ROW(),IF(#REF!&lt;&gt;"С",0,2),1,1))</f>
        <v>#REF!</v>
      </c>
      <c r="D99" t="e">
        <f ca="1">IF(B99="","",OFFSET(#REF!,ROW(),1,1,1))</f>
        <v>#REF!</v>
      </c>
      <c r="E99" t="e">
        <f ca="1">IF(C99="","",#REF!&amp;TEXT(B99,"000"))</f>
        <v>#REF!</v>
      </c>
      <c r="F99">
        <f t="shared" si="4"/>
        <v>26</v>
      </c>
      <c r="G99">
        <f t="shared" si="5"/>
        <v>5</v>
      </c>
      <c r="H99" t="str">
        <f t="shared" ca="1" si="6"/>
        <v>Майсов Антон</v>
      </c>
      <c r="I99">
        <f t="shared" ca="1" si="7"/>
        <v>1</v>
      </c>
      <c r="J99">
        <f ca="1">IF(OR(H99=0,H99=""),"",SUM(I$1:I99))</f>
        <v>89</v>
      </c>
      <c r="K99" t="e">
        <f ca="1">IF(OR(H99=0,H99=""),"",VLOOKUP(H99,#REF!,2,0))</f>
        <v>#REF!</v>
      </c>
      <c r="L99" t="e">
        <f ca="1">IF(K99="","",VLOOKUP(INDIRECT(ADDRESS(F99,IF(#REF!&lt;&gt;"С",1,3),,,"Регистрация")),C:E,3,0))</f>
        <v>#REF!</v>
      </c>
    </row>
    <row r="100" spans="1:12" x14ac:dyDescent="0.25">
      <c r="A100" t="e">
        <f>IF(#REF!&lt;&gt;"С",IF(#REF!="","",1),IF(#REF!="","",1))</f>
        <v>#REF!</v>
      </c>
      <c r="B100" t="e">
        <f>IF(A100="","",SUM(A$1:A100))</f>
        <v>#REF!</v>
      </c>
      <c r="C100" t="e">
        <f ca="1">IF(B100="","",OFFSET(#REF!,ROW(),IF(#REF!&lt;&gt;"С",0,2),1,1))</f>
        <v>#REF!</v>
      </c>
      <c r="D100" t="e">
        <f ca="1">IF(B100="","",OFFSET(#REF!,ROW(),1,1,1))</f>
        <v>#REF!</v>
      </c>
      <c r="E100" t="e">
        <f ca="1">IF(C100="","",#REF!&amp;TEXT(B100,"000"))</f>
        <v>#REF!</v>
      </c>
      <c r="F100">
        <f t="shared" si="4"/>
        <v>26</v>
      </c>
      <c r="G100">
        <f t="shared" si="5"/>
        <v>6</v>
      </c>
      <c r="H100">
        <f t="shared" ca="1" si="6"/>
        <v>0</v>
      </c>
      <c r="I100">
        <f t="shared" ca="1" si="7"/>
        <v>0</v>
      </c>
      <c r="J100" t="str">
        <f ca="1">IF(OR(H100=0,H100=""),"",SUM(I$1:I100))</f>
        <v/>
      </c>
      <c r="K100" t="str">
        <f ca="1">IF(OR(H100=0,H100=""),"",VLOOKUP(H100,#REF!,2,0))</f>
        <v/>
      </c>
      <c r="L100" t="str">
        <f ca="1">IF(K100="","",VLOOKUP(INDIRECT(ADDRESS(F100,IF(#REF!&lt;&gt;"С",1,3),,,"Регистрация")),C:E,3,0))</f>
        <v/>
      </c>
    </row>
    <row r="101" spans="1:12" x14ac:dyDescent="0.25">
      <c r="A101" t="e">
        <f>IF(#REF!&lt;&gt;"С",IF(#REF!="","",1),IF(#REF!="","",1))</f>
        <v>#REF!</v>
      </c>
      <c r="B101" t="e">
        <f>IF(A101="","",SUM(A$1:A101))</f>
        <v>#REF!</v>
      </c>
      <c r="C101" t="e">
        <f ca="1">IF(B101="","",OFFSET(#REF!,ROW(),IF(#REF!&lt;&gt;"С",0,2),1,1))</f>
        <v>#REF!</v>
      </c>
      <c r="D101" t="e">
        <f ca="1">IF(B101="","",OFFSET(#REF!,ROW(),1,1,1))</f>
        <v>#REF!</v>
      </c>
      <c r="E101" t="e">
        <f ca="1">IF(C101="","",#REF!&amp;TEXT(B101,"000"))</f>
        <v>#REF!</v>
      </c>
      <c r="F101">
        <f t="shared" si="4"/>
        <v>27</v>
      </c>
      <c r="G101">
        <f t="shared" si="5"/>
        <v>3</v>
      </c>
      <c r="H101">
        <f t="shared" ca="1" si="6"/>
        <v>0</v>
      </c>
      <c r="I101">
        <f t="shared" ca="1" si="7"/>
        <v>0</v>
      </c>
      <c r="J101" t="str">
        <f ca="1">IF(OR(H101=0,H101=""),"",SUM(I$1:I101))</f>
        <v/>
      </c>
      <c r="K101" t="str">
        <f ca="1">IF(OR(H101=0,H101=""),"",VLOOKUP(H101,#REF!,2,0))</f>
        <v/>
      </c>
      <c r="L101" t="str">
        <f ca="1">IF(K101="","",VLOOKUP(INDIRECT(ADDRESS(F101,IF(#REF!&lt;&gt;"С",1,3),,,"Регистрация")),C:E,3,0))</f>
        <v/>
      </c>
    </row>
    <row r="102" spans="1:12" x14ac:dyDescent="0.25">
      <c r="A102" t="e">
        <f>IF(#REF!&lt;&gt;"С",IF(#REF!="","",1),IF(#REF!="","",1))</f>
        <v>#REF!</v>
      </c>
      <c r="B102" t="e">
        <f>IF(A102="","",SUM(A$1:A102))</f>
        <v>#REF!</v>
      </c>
      <c r="C102" t="e">
        <f ca="1">IF(B102="","",OFFSET(#REF!,ROW(),IF(#REF!&lt;&gt;"С",0,2),1,1))</f>
        <v>#REF!</v>
      </c>
      <c r="D102" t="e">
        <f ca="1">IF(B102="","",OFFSET(#REF!,ROW(),1,1,1))</f>
        <v>#REF!</v>
      </c>
      <c r="E102" t="e">
        <f ca="1">IF(C102="","",#REF!&amp;TEXT(B102,"000"))</f>
        <v>#REF!</v>
      </c>
      <c r="F102">
        <f t="shared" si="4"/>
        <v>27</v>
      </c>
      <c r="G102">
        <f t="shared" si="5"/>
        <v>4</v>
      </c>
      <c r="H102">
        <f t="shared" ca="1" si="6"/>
        <v>0</v>
      </c>
      <c r="I102">
        <f t="shared" ca="1" si="7"/>
        <v>0</v>
      </c>
      <c r="J102" t="str">
        <f ca="1">IF(OR(H102=0,H102=""),"",SUM(I$1:I102))</f>
        <v/>
      </c>
      <c r="K102" t="str">
        <f ca="1">IF(OR(H102=0,H102=""),"",VLOOKUP(H102,#REF!,2,0))</f>
        <v/>
      </c>
      <c r="L102" t="str">
        <f ca="1">IF(K102="","",VLOOKUP(INDIRECT(ADDRESS(F102,IF(#REF!&lt;&gt;"С",1,3),,,"Регистрация")),C:E,3,0))</f>
        <v/>
      </c>
    </row>
    <row r="103" spans="1:12" x14ac:dyDescent="0.25">
      <c r="A103" t="e">
        <f>IF(#REF!&lt;&gt;"С",IF(#REF!="","",1),IF(#REF!="","",1))</f>
        <v>#REF!</v>
      </c>
      <c r="B103" t="e">
        <f>IF(A103="","",SUM(A$1:A103))</f>
        <v>#REF!</v>
      </c>
      <c r="C103" t="e">
        <f ca="1">IF(B103="","",OFFSET(#REF!,ROW(),IF(#REF!&lt;&gt;"С",0,2),1,1))</f>
        <v>#REF!</v>
      </c>
      <c r="D103" t="e">
        <f ca="1">IF(B103="","",OFFSET(#REF!,ROW(),1,1,1))</f>
        <v>#REF!</v>
      </c>
      <c r="E103" t="e">
        <f ca="1">IF(C103="","",#REF!&amp;TEXT(B103,"000"))</f>
        <v>#REF!</v>
      </c>
      <c r="F103">
        <f t="shared" si="4"/>
        <v>27</v>
      </c>
      <c r="G103">
        <f t="shared" si="5"/>
        <v>5</v>
      </c>
      <c r="H103">
        <f t="shared" ca="1" si="6"/>
        <v>0</v>
      </c>
      <c r="I103">
        <f t="shared" ca="1" si="7"/>
        <v>0</v>
      </c>
      <c r="J103" t="str">
        <f ca="1">IF(OR(H103=0,H103=""),"",SUM(I$1:I103))</f>
        <v/>
      </c>
      <c r="K103" t="str">
        <f ca="1">IF(OR(H103=0,H103=""),"",VLOOKUP(H103,#REF!,2,0))</f>
        <v/>
      </c>
      <c r="L103" t="str">
        <f ca="1">IF(K103="","",VLOOKUP(INDIRECT(ADDRESS(F103,IF(#REF!&lt;&gt;"С",1,3),,,"Регистрация")),C:E,3,0))</f>
        <v/>
      </c>
    </row>
    <row r="104" spans="1:12" x14ac:dyDescent="0.25">
      <c r="A104" t="e">
        <f>IF(#REF!&lt;&gt;"С",IF(#REF!="","",1),IF(#REF!="","",1))</f>
        <v>#REF!</v>
      </c>
      <c r="B104" t="e">
        <f>IF(A104="","",SUM(A$1:A104))</f>
        <v>#REF!</v>
      </c>
      <c r="C104" t="e">
        <f ca="1">IF(B104="","",OFFSET(#REF!,ROW(),IF(#REF!&lt;&gt;"С",0,2),1,1))</f>
        <v>#REF!</v>
      </c>
      <c r="D104" t="e">
        <f ca="1">IF(B104="","",OFFSET(#REF!,ROW(),1,1,1))</f>
        <v>#REF!</v>
      </c>
      <c r="E104" t="e">
        <f ca="1">IF(C104="","",#REF!&amp;TEXT(B104,"000"))</f>
        <v>#REF!</v>
      </c>
      <c r="F104">
        <f t="shared" si="4"/>
        <v>27</v>
      </c>
      <c r="G104">
        <f t="shared" si="5"/>
        <v>6</v>
      </c>
      <c r="H104">
        <f t="shared" ca="1" si="6"/>
        <v>0</v>
      </c>
      <c r="I104">
        <f t="shared" ca="1" si="7"/>
        <v>0</v>
      </c>
      <c r="J104" t="str">
        <f ca="1">IF(OR(H104=0,H104=""),"",SUM(I$1:I104))</f>
        <v/>
      </c>
      <c r="K104" t="str">
        <f ca="1">IF(OR(H104=0,H104=""),"",VLOOKUP(H104,#REF!,2,0))</f>
        <v/>
      </c>
      <c r="L104" t="str">
        <f ca="1">IF(K104="","",VLOOKUP(INDIRECT(ADDRESS(F104,IF(#REF!&lt;&gt;"С",1,3),,,"Регистрация")),C:E,3,0))</f>
        <v/>
      </c>
    </row>
    <row r="105" spans="1:12" x14ac:dyDescent="0.25">
      <c r="A105" t="e">
        <f>IF(#REF!&lt;&gt;"С",IF(#REF!="","",1),IF(#REF!="","",1))</f>
        <v>#REF!</v>
      </c>
      <c r="B105" t="e">
        <f>IF(A105="","",SUM(A$1:A105))</f>
        <v>#REF!</v>
      </c>
      <c r="C105" t="e">
        <f ca="1">IF(B105="","",OFFSET(#REF!,ROW(),IF(#REF!&lt;&gt;"С",0,2),1,1))</f>
        <v>#REF!</v>
      </c>
      <c r="D105" t="e">
        <f ca="1">IF(B105="","",OFFSET(#REF!,ROW(),1,1,1))</f>
        <v>#REF!</v>
      </c>
      <c r="E105" t="e">
        <f ca="1">IF(C105="","",#REF!&amp;TEXT(B105,"000"))</f>
        <v>#REF!</v>
      </c>
      <c r="F105">
        <f t="shared" si="4"/>
        <v>28</v>
      </c>
      <c r="G105">
        <f t="shared" si="5"/>
        <v>3</v>
      </c>
      <c r="H105">
        <f t="shared" ca="1" si="6"/>
        <v>0</v>
      </c>
      <c r="I105">
        <f t="shared" ca="1" si="7"/>
        <v>0</v>
      </c>
      <c r="J105" t="str">
        <f ca="1">IF(OR(H105=0,H105=""),"",SUM(I$1:I105))</f>
        <v/>
      </c>
      <c r="K105" t="str">
        <f ca="1">IF(OR(H105=0,H105=""),"",VLOOKUP(H105,#REF!,2,0))</f>
        <v/>
      </c>
      <c r="L105" t="str">
        <f ca="1">IF(K105="","",VLOOKUP(INDIRECT(ADDRESS(F105,IF(#REF!&lt;&gt;"С",1,3),,,"Регистрация")),C:E,3,0))</f>
        <v/>
      </c>
    </row>
    <row r="106" spans="1:12" x14ac:dyDescent="0.25">
      <c r="A106" t="e">
        <f>IF(#REF!&lt;&gt;"С",IF(#REF!="","",1),IF(#REF!="","",1))</f>
        <v>#REF!</v>
      </c>
      <c r="B106" t="e">
        <f>IF(A106="","",SUM(A$1:A106))</f>
        <v>#REF!</v>
      </c>
      <c r="C106" t="e">
        <f ca="1">IF(B106="","",OFFSET(#REF!,ROW(),IF(#REF!&lt;&gt;"С",0,2),1,1))</f>
        <v>#REF!</v>
      </c>
      <c r="D106" t="e">
        <f ca="1">IF(B106="","",OFFSET(#REF!,ROW(),1,1,1))</f>
        <v>#REF!</v>
      </c>
      <c r="E106" t="e">
        <f ca="1">IF(C106="","",#REF!&amp;TEXT(B106,"000"))</f>
        <v>#REF!</v>
      </c>
      <c r="F106">
        <f t="shared" si="4"/>
        <v>28</v>
      </c>
      <c r="G106">
        <f t="shared" si="5"/>
        <v>4</v>
      </c>
      <c r="H106">
        <f t="shared" ca="1" si="6"/>
        <v>0</v>
      </c>
      <c r="I106">
        <f t="shared" ca="1" si="7"/>
        <v>0</v>
      </c>
      <c r="J106" t="str">
        <f ca="1">IF(OR(H106=0,H106=""),"",SUM(I$1:I106))</f>
        <v/>
      </c>
      <c r="K106" t="str">
        <f ca="1">IF(OR(H106=0,H106=""),"",VLOOKUP(H106,#REF!,2,0))</f>
        <v/>
      </c>
      <c r="L106" t="str">
        <f ca="1">IF(K106="","",VLOOKUP(INDIRECT(ADDRESS(F106,IF(#REF!&lt;&gt;"С",1,3),,,"Регистрация")),C:E,3,0))</f>
        <v/>
      </c>
    </row>
    <row r="107" spans="1:12" x14ac:dyDescent="0.25">
      <c r="A107" t="e">
        <f>IF(#REF!&lt;&gt;"С",IF(#REF!="","",1),IF(#REF!="","",1))</f>
        <v>#REF!</v>
      </c>
      <c r="B107" t="e">
        <f>IF(A107="","",SUM(A$1:A107))</f>
        <v>#REF!</v>
      </c>
      <c r="C107" t="e">
        <f ca="1">IF(B107="","",OFFSET(#REF!,ROW(),IF(#REF!&lt;&gt;"С",0,2),1,1))</f>
        <v>#REF!</v>
      </c>
      <c r="D107" t="e">
        <f ca="1">IF(B107="","",OFFSET(#REF!,ROW(),1,1,1))</f>
        <v>#REF!</v>
      </c>
      <c r="E107" t="e">
        <f ca="1">IF(C107="","",#REF!&amp;TEXT(B107,"000"))</f>
        <v>#REF!</v>
      </c>
      <c r="F107">
        <f t="shared" si="4"/>
        <v>28</v>
      </c>
      <c r="G107">
        <f t="shared" si="5"/>
        <v>5</v>
      </c>
      <c r="H107">
        <f t="shared" ca="1" si="6"/>
        <v>0</v>
      </c>
      <c r="I107">
        <f t="shared" ca="1" si="7"/>
        <v>0</v>
      </c>
      <c r="J107" t="str">
        <f ca="1">IF(OR(H107=0,H107=""),"",SUM(I$1:I107))</f>
        <v/>
      </c>
      <c r="K107" t="str">
        <f ca="1">IF(OR(H107=0,H107=""),"",VLOOKUP(H107,#REF!,2,0))</f>
        <v/>
      </c>
      <c r="L107" t="str">
        <f ca="1">IF(K107="","",VLOOKUP(INDIRECT(ADDRESS(F107,IF(#REF!&lt;&gt;"С",1,3),,,"Регистрация")),C:E,3,0))</f>
        <v/>
      </c>
    </row>
    <row r="108" spans="1:12" x14ac:dyDescent="0.25">
      <c r="A108" t="e">
        <f>IF(#REF!&lt;&gt;"С",IF(#REF!="","",1),IF(#REF!="","",1))</f>
        <v>#REF!</v>
      </c>
      <c r="B108" t="e">
        <f>IF(A108="","",SUM(A$1:A108))</f>
        <v>#REF!</v>
      </c>
      <c r="C108" t="e">
        <f ca="1">IF(B108="","",OFFSET(#REF!,ROW(),IF(#REF!&lt;&gt;"С",0,2),1,1))</f>
        <v>#REF!</v>
      </c>
      <c r="D108" t="e">
        <f ca="1">IF(B108="","",OFFSET(#REF!,ROW(),1,1,1))</f>
        <v>#REF!</v>
      </c>
      <c r="E108" t="e">
        <f ca="1">IF(C108="","",#REF!&amp;TEXT(B108,"000"))</f>
        <v>#REF!</v>
      </c>
      <c r="F108">
        <f t="shared" si="4"/>
        <v>28</v>
      </c>
      <c r="G108">
        <f t="shared" si="5"/>
        <v>6</v>
      </c>
      <c r="H108">
        <f t="shared" ca="1" si="6"/>
        <v>0</v>
      </c>
      <c r="I108">
        <f t="shared" ca="1" si="7"/>
        <v>0</v>
      </c>
      <c r="J108" t="str">
        <f ca="1">IF(OR(H108=0,H108=""),"",SUM(I$1:I108))</f>
        <v/>
      </c>
      <c r="K108" t="str">
        <f ca="1">IF(OR(H108=0,H108=""),"",VLOOKUP(H108,#REF!,2,0))</f>
        <v/>
      </c>
      <c r="L108" t="str">
        <f ca="1">IF(K108="","",VLOOKUP(INDIRECT(ADDRESS(F108,IF(#REF!&lt;&gt;"С",1,3),,,"Регистрация")),C:E,3,0))</f>
        <v/>
      </c>
    </row>
    <row r="109" spans="1:12" x14ac:dyDescent="0.25">
      <c r="A109" t="e">
        <f>IF(#REF!&lt;&gt;"С",IF(#REF!="","",1),IF(#REF!="","",1))</f>
        <v>#REF!</v>
      </c>
      <c r="B109" t="e">
        <f>IF(A109="","",SUM(A$1:A109))</f>
        <v>#REF!</v>
      </c>
      <c r="C109" t="e">
        <f ca="1">IF(B109="","",OFFSET(#REF!,ROW(),IF(#REF!&lt;&gt;"С",0,2),1,1))</f>
        <v>#REF!</v>
      </c>
      <c r="D109" t="e">
        <f ca="1">IF(B109="","",OFFSET(#REF!,ROW(),1,1,1))</f>
        <v>#REF!</v>
      </c>
      <c r="E109" t="e">
        <f ca="1">IF(C109="","",#REF!&amp;TEXT(B109,"000"))</f>
        <v>#REF!</v>
      </c>
      <c r="F109">
        <f t="shared" si="4"/>
        <v>29</v>
      </c>
      <c r="G109">
        <f t="shared" si="5"/>
        <v>3</v>
      </c>
      <c r="H109">
        <f t="shared" ca="1" si="6"/>
        <v>0</v>
      </c>
      <c r="I109">
        <f t="shared" ca="1" si="7"/>
        <v>0</v>
      </c>
      <c r="J109" t="str">
        <f ca="1">IF(OR(H109=0,H109=""),"",SUM(I$1:I109))</f>
        <v/>
      </c>
      <c r="K109" t="str">
        <f ca="1">IF(OR(H109=0,H109=""),"",VLOOKUP(H109,#REF!,2,0))</f>
        <v/>
      </c>
      <c r="L109" t="str">
        <f ca="1">IF(K109="","",VLOOKUP(INDIRECT(ADDRESS(F109,IF(#REF!&lt;&gt;"С",1,3),,,"Регистрация")),C:E,3,0))</f>
        <v/>
      </c>
    </row>
    <row r="110" spans="1:12" x14ac:dyDescent="0.25">
      <c r="A110" t="e">
        <f>IF(#REF!&lt;&gt;"С",IF(#REF!="","",1),IF(#REF!="","",1))</f>
        <v>#REF!</v>
      </c>
      <c r="B110" t="e">
        <f>IF(A110="","",SUM(A$1:A110))</f>
        <v>#REF!</v>
      </c>
      <c r="C110" t="e">
        <f ca="1">IF(B110="","",OFFSET(#REF!,ROW(),IF(#REF!&lt;&gt;"С",0,2),1,1))</f>
        <v>#REF!</v>
      </c>
      <c r="D110" t="e">
        <f ca="1">IF(B110="","",OFFSET(#REF!,ROW(),1,1,1))</f>
        <v>#REF!</v>
      </c>
      <c r="E110" t="e">
        <f ca="1">IF(C110="","",#REF!&amp;TEXT(B110,"000"))</f>
        <v>#REF!</v>
      </c>
      <c r="F110">
        <f t="shared" si="4"/>
        <v>29</v>
      </c>
      <c r="G110">
        <f t="shared" si="5"/>
        <v>4</v>
      </c>
      <c r="H110">
        <f t="shared" ca="1" si="6"/>
        <v>0</v>
      </c>
      <c r="I110">
        <f t="shared" ca="1" si="7"/>
        <v>0</v>
      </c>
      <c r="J110" t="str">
        <f ca="1">IF(OR(H110=0,H110=""),"",SUM(I$1:I110))</f>
        <v/>
      </c>
      <c r="K110" t="str">
        <f ca="1">IF(OR(H110=0,H110=""),"",VLOOKUP(H110,#REF!,2,0))</f>
        <v/>
      </c>
      <c r="L110" t="str">
        <f ca="1">IF(K110="","",VLOOKUP(INDIRECT(ADDRESS(F110,IF(#REF!&lt;&gt;"С",1,3),,,"Регистрация")),C:E,3,0))</f>
        <v/>
      </c>
    </row>
    <row r="111" spans="1:12" x14ac:dyDescent="0.25">
      <c r="A111" t="e">
        <f>IF(#REF!&lt;&gt;"С",IF(#REF!="","",1),IF(#REF!="","",1))</f>
        <v>#REF!</v>
      </c>
      <c r="B111" t="e">
        <f>IF(A111="","",SUM(A$1:A111))</f>
        <v>#REF!</v>
      </c>
      <c r="C111" t="e">
        <f ca="1">IF(B111="","",OFFSET(#REF!,ROW(),IF(#REF!&lt;&gt;"С",0,2),1,1))</f>
        <v>#REF!</v>
      </c>
      <c r="D111" t="e">
        <f ca="1">IF(B111="","",OFFSET(#REF!,ROW(),1,1,1))</f>
        <v>#REF!</v>
      </c>
      <c r="E111" t="e">
        <f ca="1">IF(C111="","",#REF!&amp;TEXT(B111,"000"))</f>
        <v>#REF!</v>
      </c>
      <c r="F111">
        <f t="shared" si="4"/>
        <v>29</v>
      </c>
      <c r="G111">
        <f t="shared" si="5"/>
        <v>5</v>
      </c>
      <c r="H111">
        <f t="shared" ca="1" si="6"/>
        <v>0</v>
      </c>
      <c r="I111">
        <f t="shared" ca="1" si="7"/>
        <v>0</v>
      </c>
      <c r="J111" t="str">
        <f ca="1">IF(OR(H111=0,H111=""),"",SUM(I$1:I111))</f>
        <v/>
      </c>
      <c r="K111" t="str">
        <f ca="1">IF(OR(H111=0,H111=""),"",VLOOKUP(H111,#REF!,2,0))</f>
        <v/>
      </c>
      <c r="L111" t="str">
        <f ca="1">IF(K111="","",VLOOKUP(INDIRECT(ADDRESS(F111,IF(#REF!&lt;&gt;"С",1,3),,,"Регистрация")),C:E,3,0))</f>
        <v/>
      </c>
    </row>
    <row r="112" spans="1:12" x14ac:dyDescent="0.25">
      <c r="A112" t="e">
        <f>IF(#REF!&lt;&gt;"С",IF(#REF!="","",1),IF(#REF!="","",1))</f>
        <v>#REF!</v>
      </c>
      <c r="B112" t="e">
        <f>IF(A112="","",SUM(A$1:A112))</f>
        <v>#REF!</v>
      </c>
      <c r="C112" t="e">
        <f ca="1">IF(B112="","",OFFSET(#REF!,ROW(),IF(#REF!&lt;&gt;"С",0,2),1,1))</f>
        <v>#REF!</v>
      </c>
      <c r="D112" t="e">
        <f ca="1">IF(B112="","",OFFSET(#REF!,ROW(),1,1,1))</f>
        <v>#REF!</v>
      </c>
      <c r="E112" t="e">
        <f ca="1">IF(C112="","",#REF!&amp;TEXT(B112,"000"))</f>
        <v>#REF!</v>
      </c>
      <c r="F112">
        <f t="shared" si="4"/>
        <v>29</v>
      </c>
      <c r="G112">
        <f t="shared" si="5"/>
        <v>6</v>
      </c>
      <c r="H112">
        <f t="shared" ca="1" si="6"/>
        <v>0</v>
      </c>
      <c r="I112">
        <f t="shared" ca="1" si="7"/>
        <v>0</v>
      </c>
      <c r="J112" t="str">
        <f ca="1">IF(OR(H112=0,H112=""),"",SUM(I$1:I112))</f>
        <v/>
      </c>
      <c r="K112" t="str">
        <f ca="1">IF(OR(H112=0,H112=""),"",VLOOKUP(H112,#REF!,2,0))</f>
        <v/>
      </c>
      <c r="L112" t="str">
        <f ca="1">IF(K112="","",VLOOKUP(INDIRECT(ADDRESS(F112,IF(#REF!&lt;&gt;"С",1,3),,,"Регистрация")),C:E,3,0))</f>
        <v/>
      </c>
    </row>
    <row r="113" spans="1:12" x14ac:dyDescent="0.25">
      <c r="A113" t="e">
        <f>IF(#REF!&lt;&gt;"С",IF(#REF!="","",1),IF(#REF!="","",1))</f>
        <v>#REF!</v>
      </c>
      <c r="B113" t="e">
        <f>IF(A113="","",SUM(A$1:A113))</f>
        <v>#REF!</v>
      </c>
      <c r="C113" t="e">
        <f ca="1">IF(B113="","",OFFSET(#REF!,ROW(),IF(#REF!&lt;&gt;"С",0,2),1,1))</f>
        <v>#REF!</v>
      </c>
      <c r="D113" t="e">
        <f ca="1">IF(B113="","",OFFSET(#REF!,ROW(),1,1,1))</f>
        <v>#REF!</v>
      </c>
      <c r="E113" t="e">
        <f ca="1">IF(C113="","",#REF!&amp;TEXT(B113,"000"))</f>
        <v>#REF!</v>
      </c>
      <c r="F113">
        <f t="shared" si="4"/>
        <v>30</v>
      </c>
      <c r="G113">
        <f t="shared" si="5"/>
        <v>3</v>
      </c>
      <c r="H113">
        <f t="shared" ca="1" si="6"/>
        <v>0</v>
      </c>
      <c r="I113">
        <f t="shared" ca="1" si="7"/>
        <v>0</v>
      </c>
      <c r="J113" t="str">
        <f ca="1">IF(OR(H113=0,H113=""),"",SUM(I$1:I113))</f>
        <v/>
      </c>
      <c r="K113" t="str">
        <f ca="1">IF(OR(H113=0,H113=""),"",VLOOKUP(H113,#REF!,2,0))</f>
        <v/>
      </c>
      <c r="L113" t="str">
        <f ca="1">IF(K113="","",VLOOKUP(INDIRECT(ADDRESS(F113,IF(#REF!&lt;&gt;"С",1,3),,,"Регистрация")),C:E,3,0))</f>
        <v/>
      </c>
    </row>
    <row r="114" spans="1:12" x14ac:dyDescent="0.25">
      <c r="A114" t="e">
        <f>IF(#REF!&lt;&gt;"С",IF(#REF!="","",1),IF(#REF!="","",1))</f>
        <v>#REF!</v>
      </c>
      <c r="B114" t="e">
        <f>IF(A114="","",SUM(A$1:A114))</f>
        <v>#REF!</v>
      </c>
      <c r="C114" t="e">
        <f ca="1">IF(B114="","",OFFSET(#REF!,ROW(),IF(#REF!&lt;&gt;"С",0,2),1,1))</f>
        <v>#REF!</v>
      </c>
      <c r="D114" t="e">
        <f ca="1">IF(B114="","",OFFSET(#REF!,ROW(),1,1,1))</f>
        <v>#REF!</v>
      </c>
      <c r="E114" t="e">
        <f ca="1">IF(C114="","",#REF!&amp;TEXT(B114,"000"))</f>
        <v>#REF!</v>
      </c>
      <c r="F114">
        <f t="shared" si="4"/>
        <v>30</v>
      </c>
      <c r="G114">
        <f t="shared" si="5"/>
        <v>4</v>
      </c>
      <c r="H114">
        <f t="shared" ca="1" si="6"/>
        <v>0</v>
      </c>
      <c r="I114">
        <f t="shared" ca="1" si="7"/>
        <v>0</v>
      </c>
      <c r="J114" t="str">
        <f ca="1">IF(OR(H114=0,H114=""),"",SUM(I$1:I114))</f>
        <v/>
      </c>
      <c r="K114" t="str">
        <f ca="1">IF(OR(H114=0,H114=""),"",VLOOKUP(H114,#REF!,2,0))</f>
        <v/>
      </c>
      <c r="L114" t="str">
        <f ca="1">IF(K114="","",VLOOKUP(INDIRECT(ADDRESS(F114,IF(#REF!&lt;&gt;"С",1,3),,,"Регистрация")),C:E,3,0))</f>
        <v/>
      </c>
    </row>
    <row r="115" spans="1:12" x14ac:dyDescent="0.25">
      <c r="A115" t="e">
        <f>IF(#REF!&lt;&gt;"С",IF(#REF!="","",1),IF(#REF!="","",1))</f>
        <v>#REF!</v>
      </c>
      <c r="B115" t="e">
        <f>IF(A115="","",SUM(A$1:A115))</f>
        <v>#REF!</v>
      </c>
      <c r="C115" t="e">
        <f ca="1">IF(B115="","",OFFSET(#REF!,ROW(),IF(#REF!&lt;&gt;"С",0,2),1,1))</f>
        <v>#REF!</v>
      </c>
      <c r="D115" t="e">
        <f ca="1">IF(B115="","",OFFSET(#REF!,ROW(),1,1,1))</f>
        <v>#REF!</v>
      </c>
      <c r="E115" t="e">
        <f ca="1">IF(C115="","",#REF!&amp;TEXT(B115,"000"))</f>
        <v>#REF!</v>
      </c>
      <c r="F115">
        <f t="shared" si="4"/>
        <v>30</v>
      </c>
      <c r="G115">
        <f t="shared" si="5"/>
        <v>5</v>
      </c>
      <c r="H115">
        <f t="shared" ca="1" si="6"/>
        <v>0</v>
      </c>
      <c r="I115">
        <f t="shared" ca="1" si="7"/>
        <v>0</v>
      </c>
      <c r="J115" t="str">
        <f ca="1">IF(OR(H115=0,H115=""),"",SUM(I$1:I115))</f>
        <v/>
      </c>
      <c r="K115" t="str">
        <f ca="1">IF(OR(H115=0,H115=""),"",VLOOKUP(H115,#REF!,2,0))</f>
        <v/>
      </c>
      <c r="L115" t="str">
        <f ca="1">IF(K115="","",VLOOKUP(INDIRECT(ADDRESS(F115,IF(#REF!&lt;&gt;"С",1,3),,,"Регистрация")),C:E,3,0))</f>
        <v/>
      </c>
    </row>
    <row r="116" spans="1:12" x14ac:dyDescent="0.25">
      <c r="A116" t="e">
        <f>IF(#REF!&lt;&gt;"С",IF(#REF!="","",1),IF(#REF!="","",1))</f>
        <v>#REF!</v>
      </c>
      <c r="B116" t="e">
        <f>IF(A116="","",SUM(A$1:A116))</f>
        <v>#REF!</v>
      </c>
      <c r="C116" t="e">
        <f ca="1">IF(B116="","",OFFSET(#REF!,ROW(),IF(#REF!&lt;&gt;"С",0,2),1,1))</f>
        <v>#REF!</v>
      </c>
      <c r="D116" t="e">
        <f ca="1">IF(B116="","",OFFSET(#REF!,ROW(),1,1,1))</f>
        <v>#REF!</v>
      </c>
      <c r="E116" t="e">
        <f ca="1">IF(C116="","",#REF!&amp;TEXT(B116,"000"))</f>
        <v>#REF!</v>
      </c>
      <c r="F116">
        <f t="shared" si="4"/>
        <v>30</v>
      </c>
      <c r="G116">
        <f t="shared" si="5"/>
        <v>6</v>
      </c>
      <c r="H116">
        <f t="shared" ca="1" si="6"/>
        <v>0</v>
      </c>
      <c r="I116">
        <f t="shared" ca="1" si="7"/>
        <v>0</v>
      </c>
      <c r="J116" t="str">
        <f ca="1">IF(OR(H116=0,H116=""),"",SUM(I$1:I116))</f>
        <v/>
      </c>
      <c r="K116" t="str">
        <f ca="1">IF(OR(H116=0,H116=""),"",VLOOKUP(H116,#REF!,2,0))</f>
        <v/>
      </c>
      <c r="L116" t="str">
        <f ca="1">IF(K116="","",VLOOKUP(INDIRECT(ADDRESS(F116,IF(#REF!&lt;&gt;"С",1,3),,,"Регистрация")),C:E,3,0))</f>
        <v/>
      </c>
    </row>
    <row r="117" spans="1:12" x14ac:dyDescent="0.25">
      <c r="A117" t="e">
        <f>IF(#REF!&lt;&gt;"С",IF(#REF!="","",1),IF(#REF!="","",1))</f>
        <v>#REF!</v>
      </c>
      <c r="B117" t="e">
        <f>IF(A117="","",SUM(A$1:A117))</f>
        <v>#REF!</v>
      </c>
      <c r="C117" t="e">
        <f ca="1">IF(B117="","",OFFSET(#REF!,ROW(),IF(#REF!&lt;&gt;"С",0,2),1,1))</f>
        <v>#REF!</v>
      </c>
      <c r="D117" t="e">
        <f ca="1">IF(B117="","",OFFSET(#REF!,ROW(),1,1,1))</f>
        <v>#REF!</v>
      </c>
      <c r="E117" t="e">
        <f ca="1">IF(C117="","",#REF!&amp;TEXT(B117,"000"))</f>
        <v>#REF!</v>
      </c>
      <c r="F117">
        <f t="shared" si="4"/>
        <v>31</v>
      </c>
      <c r="G117">
        <f t="shared" si="5"/>
        <v>3</v>
      </c>
      <c r="H117">
        <f t="shared" ca="1" si="6"/>
        <v>0</v>
      </c>
      <c r="I117">
        <f t="shared" ca="1" si="7"/>
        <v>0</v>
      </c>
      <c r="J117" t="str">
        <f ca="1">IF(OR(H117=0,H117=""),"",SUM(I$1:I117))</f>
        <v/>
      </c>
      <c r="K117" t="str">
        <f ca="1">IF(OR(H117=0,H117=""),"",VLOOKUP(H117,#REF!,2,0))</f>
        <v/>
      </c>
      <c r="L117" t="str">
        <f ca="1">IF(K117="","",VLOOKUP(INDIRECT(ADDRESS(F117,IF(#REF!&lt;&gt;"С",1,3),,,"Регистрация")),C:E,3,0))</f>
        <v/>
      </c>
    </row>
    <row r="118" spans="1:12" x14ac:dyDescent="0.25">
      <c r="A118" t="e">
        <f>IF(#REF!&lt;&gt;"С",IF(#REF!="","",1),IF(#REF!="","",1))</f>
        <v>#REF!</v>
      </c>
      <c r="B118" t="e">
        <f>IF(A118="","",SUM(A$1:A118))</f>
        <v>#REF!</v>
      </c>
      <c r="C118" t="e">
        <f ca="1">IF(B118="","",OFFSET(#REF!,ROW(),IF(#REF!&lt;&gt;"С",0,2),1,1))</f>
        <v>#REF!</v>
      </c>
      <c r="D118" t="e">
        <f ca="1">IF(B118="","",OFFSET(#REF!,ROW(),1,1,1))</f>
        <v>#REF!</v>
      </c>
      <c r="E118" t="e">
        <f ca="1">IF(C118="","",#REF!&amp;TEXT(B118,"000"))</f>
        <v>#REF!</v>
      </c>
      <c r="F118">
        <f t="shared" si="4"/>
        <v>31</v>
      </c>
      <c r="G118">
        <f t="shared" si="5"/>
        <v>4</v>
      </c>
      <c r="H118">
        <f t="shared" ca="1" si="6"/>
        <v>0</v>
      </c>
      <c r="I118">
        <f t="shared" ca="1" si="7"/>
        <v>0</v>
      </c>
      <c r="J118" t="str">
        <f ca="1">IF(OR(H118=0,H118=""),"",SUM(I$1:I118))</f>
        <v/>
      </c>
      <c r="K118" t="str">
        <f ca="1">IF(OR(H118=0,H118=""),"",VLOOKUP(H118,#REF!,2,0))</f>
        <v/>
      </c>
      <c r="L118" t="str">
        <f ca="1">IF(K118="","",VLOOKUP(INDIRECT(ADDRESS(F118,IF(#REF!&lt;&gt;"С",1,3),,,"Регистрация")),C:E,3,0))</f>
        <v/>
      </c>
    </row>
    <row r="119" spans="1:12" x14ac:dyDescent="0.25">
      <c r="A119" t="e">
        <f>IF(#REF!&lt;&gt;"С",IF(#REF!="","",1),IF(#REF!="","",1))</f>
        <v>#REF!</v>
      </c>
      <c r="B119" t="e">
        <f>IF(A119="","",SUM(A$1:A119))</f>
        <v>#REF!</v>
      </c>
      <c r="C119" t="e">
        <f ca="1">IF(B119="","",OFFSET(#REF!,ROW(),IF(#REF!&lt;&gt;"С",0,2),1,1))</f>
        <v>#REF!</v>
      </c>
      <c r="D119" t="e">
        <f ca="1">IF(B119="","",OFFSET(#REF!,ROW(),1,1,1))</f>
        <v>#REF!</v>
      </c>
      <c r="E119" t="e">
        <f ca="1">IF(C119="","",#REF!&amp;TEXT(B119,"000"))</f>
        <v>#REF!</v>
      </c>
      <c r="F119">
        <f t="shared" si="4"/>
        <v>31</v>
      </c>
      <c r="G119">
        <f t="shared" si="5"/>
        <v>5</v>
      </c>
      <c r="H119">
        <f t="shared" ca="1" si="6"/>
        <v>0</v>
      </c>
      <c r="I119">
        <f t="shared" ca="1" si="7"/>
        <v>0</v>
      </c>
      <c r="J119" t="str">
        <f ca="1">IF(OR(H119=0,H119=""),"",SUM(I$1:I119))</f>
        <v/>
      </c>
      <c r="K119" t="str">
        <f ca="1">IF(OR(H119=0,H119=""),"",VLOOKUP(H119,#REF!,2,0))</f>
        <v/>
      </c>
      <c r="L119" t="str">
        <f ca="1">IF(K119="","",VLOOKUP(INDIRECT(ADDRESS(F119,IF(#REF!&lt;&gt;"С",1,3),,,"Регистрация")),C:E,3,0))</f>
        <v/>
      </c>
    </row>
    <row r="120" spans="1:12" x14ac:dyDescent="0.25">
      <c r="A120" t="e">
        <f>IF(#REF!&lt;&gt;"С",IF(#REF!="","",1),IF(#REF!="","",1))</f>
        <v>#REF!</v>
      </c>
      <c r="B120" t="e">
        <f>IF(A120="","",SUM(A$1:A120))</f>
        <v>#REF!</v>
      </c>
      <c r="C120" t="e">
        <f ca="1">IF(B120="","",OFFSET(#REF!,ROW(),IF(#REF!&lt;&gt;"С",0,2),1,1))</f>
        <v>#REF!</v>
      </c>
      <c r="D120" t="e">
        <f ca="1">IF(B120="","",OFFSET(#REF!,ROW(),1,1,1))</f>
        <v>#REF!</v>
      </c>
      <c r="E120" t="e">
        <f ca="1">IF(C120="","",#REF!&amp;TEXT(B120,"000"))</f>
        <v>#REF!</v>
      </c>
      <c r="F120">
        <f t="shared" si="4"/>
        <v>31</v>
      </c>
      <c r="G120">
        <f t="shared" si="5"/>
        <v>6</v>
      </c>
      <c r="H120">
        <f t="shared" ca="1" si="6"/>
        <v>0</v>
      </c>
      <c r="I120">
        <f t="shared" ca="1" si="7"/>
        <v>0</v>
      </c>
      <c r="J120" t="str">
        <f ca="1">IF(OR(H120=0,H120=""),"",SUM(I$1:I120))</f>
        <v/>
      </c>
      <c r="K120" t="str">
        <f ca="1">IF(OR(H120=0,H120=""),"",VLOOKUP(H120,#REF!,2,0))</f>
        <v/>
      </c>
      <c r="L120" t="str">
        <f ca="1">IF(K120="","",VLOOKUP(INDIRECT(ADDRESS(F120,IF(#REF!&lt;&gt;"С",1,3),,,"Регистрация")),C:E,3,0))</f>
        <v/>
      </c>
    </row>
    <row r="121" spans="1:12" x14ac:dyDescent="0.25">
      <c r="A121" t="e">
        <f>IF(#REF!&lt;&gt;"С",IF(#REF!="","",1),IF(#REF!="","",1))</f>
        <v>#REF!</v>
      </c>
      <c r="B121" t="e">
        <f>IF(A121="","",SUM(A$1:A121))</f>
        <v>#REF!</v>
      </c>
      <c r="C121" t="e">
        <f ca="1">IF(B121="","",OFFSET(#REF!,ROW(),IF(#REF!&lt;&gt;"С",0,2),1,1))</f>
        <v>#REF!</v>
      </c>
      <c r="D121" t="e">
        <f ca="1">IF(B121="","",OFFSET(#REF!,ROW(),1,1,1))</f>
        <v>#REF!</v>
      </c>
      <c r="E121" t="e">
        <f ca="1">IF(C121="","",#REF!&amp;TEXT(B121,"000"))</f>
        <v>#REF!</v>
      </c>
      <c r="F121">
        <f t="shared" si="4"/>
        <v>32</v>
      </c>
      <c r="G121">
        <f t="shared" si="5"/>
        <v>3</v>
      </c>
      <c r="H121">
        <f t="shared" ca="1" si="6"/>
        <v>0</v>
      </c>
      <c r="I121">
        <f t="shared" ca="1" si="7"/>
        <v>0</v>
      </c>
      <c r="J121" t="str">
        <f ca="1">IF(OR(H121=0,H121=""),"",SUM(I$1:I121))</f>
        <v/>
      </c>
      <c r="K121" t="str">
        <f ca="1">IF(OR(H121=0,H121=""),"",VLOOKUP(H121,#REF!,2,0))</f>
        <v/>
      </c>
      <c r="L121" t="str">
        <f ca="1">IF(K121="","",VLOOKUP(INDIRECT(ADDRESS(F121,IF(#REF!&lt;&gt;"С",1,3),,,"Регистрация")),C:E,3,0))</f>
        <v/>
      </c>
    </row>
    <row r="122" spans="1:12" x14ac:dyDescent="0.25">
      <c r="A122" t="e">
        <f>IF(#REF!&lt;&gt;"С",IF(#REF!="","",1),IF(#REF!="","",1))</f>
        <v>#REF!</v>
      </c>
      <c r="B122" t="e">
        <f>IF(A122="","",SUM(A$1:A122))</f>
        <v>#REF!</v>
      </c>
      <c r="C122" t="e">
        <f ca="1">IF(B122="","",OFFSET(#REF!,ROW(),IF(#REF!&lt;&gt;"С",0,2),1,1))</f>
        <v>#REF!</v>
      </c>
      <c r="D122" t="e">
        <f ca="1">IF(B122="","",OFFSET(#REF!,ROW(),1,1,1))</f>
        <v>#REF!</v>
      </c>
      <c r="E122" t="e">
        <f ca="1">IF(C122="","",#REF!&amp;TEXT(B122,"000"))</f>
        <v>#REF!</v>
      </c>
      <c r="F122">
        <f t="shared" si="4"/>
        <v>32</v>
      </c>
      <c r="G122">
        <f t="shared" si="5"/>
        <v>4</v>
      </c>
      <c r="H122">
        <f t="shared" ca="1" si="6"/>
        <v>0</v>
      </c>
      <c r="I122">
        <f t="shared" ca="1" si="7"/>
        <v>0</v>
      </c>
      <c r="J122" t="str">
        <f ca="1">IF(OR(H122=0,H122=""),"",SUM(I$1:I122))</f>
        <v/>
      </c>
      <c r="K122" t="str">
        <f ca="1">IF(OR(H122=0,H122=""),"",VLOOKUP(H122,#REF!,2,0))</f>
        <v/>
      </c>
      <c r="L122" t="str">
        <f ca="1">IF(K122="","",VLOOKUP(INDIRECT(ADDRESS(F122,IF(#REF!&lt;&gt;"С",1,3),,,"Регистрация")),C:E,3,0))</f>
        <v/>
      </c>
    </row>
    <row r="123" spans="1:12" x14ac:dyDescent="0.25">
      <c r="A123" t="e">
        <f>IF(#REF!&lt;&gt;"С",IF(#REF!="","",1),IF(#REF!="","",1))</f>
        <v>#REF!</v>
      </c>
      <c r="B123" t="e">
        <f>IF(A123="","",SUM(A$1:A123))</f>
        <v>#REF!</v>
      </c>
      <c r="C123" t="e">
        <f ca="1">IF(B123="","",OFFSET(#REF!,ROW(),IF(#REF!&lt;&gt;"С",0,2),1,1))</f>
        <v>#REF!</v>
      </c>
      <c r="D123" t="e">
        <f ca="1">IF(B123="","",OFFSET(#REF!,ROW(),1,1,1))</f>
        <v>#REF!</v>
      </c>
      <c r="E123" t="e">
        <f ca="1">IF(C123="","",#REF!&amp;TEXT(B123,"000"))</f>
        <v>#REF!</v>
      </c>
      <c r="F123">
        <f t="shared" si="4"/>
        <v>32</v>
      </c>
      <c r="G123">
        <f t="shared" si="5"/>
        <v>5</v>
      </c>
      <c r="H123">
        <f t="shared" ca="1" si="6"/>
        <v>0</v>
      </c>
      <c r="I123">
        <f t="shared" ca="1" si="7"/>
        <v>0</v>
      </c>
      <c r="J123" t="str">
        <f ca="1">IF(OR(H123=0,H123=""),"",SUM(I$1:I123))</f>
        <v/>
      </c>
      <c r="K123" t="str">
        <f ca="1">IF(OR(H123=0,H123=""),"",VLOOKUP(H123,#REF!,2,0))</f>
        <v/>
      </c>
      <c r="L123" t="str">
        <f ca="1">IF(K123="","",VLOOKUP(INDIRECT(ADDRESS(F123,IF(#REF!&lt;&gt;"С",1,3),,,"Регистрация")),C:E,3,0))</f>
        <v/>
      </c>
    </row>
    <row r="124" spans="1:12" x14ac:dyDescent="0.25">
      <c r="A124" t="e">
        <f>IF(#REF!&lt;&gt;"С",IF(#REF!="","",1),IF(#REF!="","",1))</f>
        <v>#REF!</v>
      </c>
      <c r="B124" t="e">
        <f>IF(A124="","",SUM(A$1:A124))</f>
        <v>#REF!</v>
      </c>
      <c r="C124" t="e">
        <f ca="1">IF(B124="","",OFFSET(#REF!,ROW(),IF(#REF!&lt;&gt;"С",0,2),1,1))</f>
        <v>#REF!</v>
      </c>
      <c r="D124" t="e">
        <f ca="1">IF(B124="","",OFFSET(#REF!,ROW(),1,1,1))</f>
        <v>#REF!</v>
      </c>
      <c r="E124" t="e">
        <f ca="1">IF(C124="","",#REF!&amp;TEXT(B124,"000"))</f>
        <v>#REF!</v>
      </c>
      <c r="F124">
        <f t="shared" si="4"/>
        <v>32</v>
      </c>
      <c r="G124">
        <f t="shared" si="5"/>
        <v>6</v>
      </c>
      <c r="H124">
        <f t="shared" ca="1" si="6"/>
        <v>0</v>
      </c>
      <c r="I124">
        <f t="shared" ca="1" si="7"/>
        <v>0</v>
      </c>
      <c r="J124" t="str">
        <f ca="1">IF(OR(H124=0,H124=""),"",SUM(I$1:I124))</f>
        <v/>
      </c>
      <c r="K124" t="str">
        <f ca="1">IF(OR(H124=0,H124=""),"",VLOOKUP(H124,#REF!,2,0))</f>
        <v/>
      </c>
      <c r="L124" t="str">
        <f ca="1">IF(K124="","",VLOOKUP(INDIRECT(ADDRESS(F124,IF(#REF!&lt;&gt;"С",1,3),,,"Регистрация")),C:E,3,0))</f>
        <v/>
      </c>
    </row>
    <row r="125" spans="1:12" x14ac:dyDescent="0.25">
      <c r="A125" t="e">
        <f>IF(#REF!&lt;&gt;"С",IF(#REF!="","",1),IF(#REF!="","",1))</f>
        <v>#REF!</v>
      </c>
      <c r="B125" t="e">
        <f>IF(A125="","",SUM(A$1:A125))</f>
        <v>#REF!</v>
      </c>
      <c r="C125" t="e">
        <f ca="1">IF(B125="","",OFFSET(#REF!,ROW(),IF(#REF!&lt;&gt;"С",0,2),1,1))</f>
        <v>#REF!</v>
      </c>
      <c r="D125" t="e">
        <f ca="1">IF(B125="","",OFFSET(#REF!,ROW(),1,1,1))</f>
        <v>#REF!</v>
      </c>
      <c r="E125" t="e">
        <f ca="1">IF(C125="","",#REF!&amp;TEXT(B125,"000"))</f>
        <v>#REF!</v>
      </c>
      <c r="F125">
        <f t="shared" si="4"/>
        <v>33</v>
      </c>
      <c r="G125">
        <f t="shared" si="5"/>
        <v>3</v>
      </c>
      <c r="H125">
        <f t="shared" ca="1" si="6"/>
        <v>0</v>
      </c>
      <c r="I125">
        <f t="shared" ca="1" si="7"/>
        <v>0</v>
      </c>
      <c r="J125" t="str">
        <f ca="1">IF(OR(H125=0,H125=""),"",SUM(I$1:I125))</f>
        <v/>
      </c>
      <c r="K125" t="str">
        <f ca="1">IF(OR(H125=0,H125=""),"",VLOOKUP(H125,#REF!,2,0))</f>
        <v/>
      </c>
      <c r="L125" t="str">
        <f ca="1">IF(K125="","",VLOOKUP(INDIRECT(ADDRESS(F125,IF(#REF!&lt;&gt;"С",1,3),,,"Регистрация")),C:E,3,0))</f>
        <v/>
      </c>
    </row>
    <row r="126" spans="1:12" x14ac:dyDescent="0.25">
      <c r="A126" t="e">
        <f>IF(#REF!&lt;&gt;"С",IF(#REF!="","",1),IF(#REF!="","",1))</f>
        <v>#REF!</v>
      </c>
      <c r="B126" t="e">
        <f>IF(A126="","",SUM(A$1:A126))</f>
        <v>#REF!</v>
      </c>
      <c r="C126" t="e">
        <f ca="1">IF(B126="","",OFFSET(#REF!,ROW(),IF(#REF!&lt;&gt;"С",0,2),1,1))</f>
        <v>#REF!</v>
      </c>
      <c r="D126" t="e">
        <f ca="1">IF(B126="","",OFFSET(#REF!,ROW(),1,1,1))</f>
        <v>#REF!</v>
      </c>
      <c r="E126" t="e">
        <f ca="1">IF(C126="","",#REF!&amp;TEXT(B126,"000"))</f>
        <v>#REF!</v>
      </c>
      <c r="F126">
        <f t="shared" si="4"/>
        <v>33</v>
      </c>
      <c r="G126">
        <f t="shared" si="5"/>
        <v>4</v>
      </c>
      <c r="H126">
        <f t="shared" ca="1" si="6"/>
        <v>0</v>
      </c>
      <c r="I126">
        <f t="shared" ca="1" si="7"/>
        <v>0</v>
      </c>
      <c r="J126" t="str">
        <f ca="1">IF(OR(H126=0,H126=""),"",SUM(I$1:I126))</f>
        <v/>
      </c>
      <c r="K126" t="str">
        <f ca="1">IF(OR(H126=0,H126=""),"",VLOOKUP(H126,#REF!,2,0))</f>
        <v/>
      </c>
      <c r="L126" t="str">
        <f ca="1">IF(K126="","",VLOOKUP(INDIRECT(ADDRESS(F126,IF(#REF!&lt;&gt;"С",1,3),,,"Регистрация")),C:E,3,0))</f>
        <v/>
      </c>
    </row>
    <row r="127" spans="1:12" x14ac:dyDescent="0.25">
      <c r="A127" t="e">
        <f>IF(#REF!&lt;&gt;"С",IF(#REF!="","",1),IF(#REF!="","",1))</f>
        <v>#REF!</v>
      </c>
      <c r="B127" t="e">
        <f>IF(A127="","",SUM(A$1:A127))</f>
        <v>#REF!</v>
      </c>
      <c r="C127" t="e">
        <f ca="1">IF(B127="","",OFFSET(#REF!,ROW(),IF(#REF!&lt;&gt;"С",0,2),1,1))</f>
        <v>#REF!</v>
      </c>
      <c r="D127" t="e">
        <f ca="1">IF(B127="","",OFFSET(#REF!,ROW(),1,1,1))</f>
        <v>#REF!</v>
      </c>
      <c r="E127" t="e">
        <f ca="1">IF(C127="","",#REF!&amp;TEXT(B127,"000"))</f>
        <v>#REF!</v>
      </c>
      <c r="F127">
        <f t="shared" si="4"/>
        <v>33</v>
      </c>
      <c r="G127">
        <f t="shared" si="5"/>
        <v>5</v>
      </c>
      <c r="H127">
        <f t="shared" ca="1" si="6"/>
        <v>0</v>
      </c>
      <c r="I127">
        <f t="shared" ca="1" si="7"/>
        <v>0</v>
      </c>
      <c r="J127" t="str">
        <f ca="1">IF(OR(H127=0,H127=""),"",SUM(I$1:I127))</f>
        <v/>
      </c>
      <c r="K127" t="str">
        <f ca="1">IF(OR(H127=0,H127=""),"",VLOOKUP(H127,#REF!,2,0))</f>
        <v/>
      </c>
      <c r="L127" t="str">
        <f ca="1">IF(K127="","",VLOOKUP(INDIRECT(ADDRESS(F127,IF(#REF!&lt;&gt;"С",1,3),,,"Регистрация")),C:E,3,0))</f>
        <v/>
      </c>
    </row>
    <row r="128" spans="1:12" x14ac:dyDescent="0.25">
      <c r="A128" t="e">
        <f>IF(#REF!&lt;&gt;"С",IF(#REF!="","",1),IF(#REF!="","",1))</f>
        <v>#REF!</v>
      </c>
      <c r="B128" t="e">
        <f>IF(A128="","",SUM(A$1:A128))</f>
        <v>#REF!</v>
      </c>
      <c r="C128" t="e">
        <f ca="1">IF(B128="","",OFFSET(#REF!,ROW(),IF(#REF!&lt;&gt;"С",0,2),1,1))</f>
        <v>#REF!</v>
      </c>
      <c r="D128" t="e">
        <f ca="1">IF(B128="","",OFFSET(#REF!,ROW(),1,1,1))</f>
        <v>#REF!</v>
      </c>
      <c r="E128" t="e">
        <f ca="1">IF(C128="","",#REF!&amp;TEXT(B128,"000"))</f>
        <v>#REF!</v>
      </c>
      <c r="F128">
        <f t="shared" si="4"/>
        <v>33</v>
      </c>
      <c r="G128">
        <f t="shared" si="5"/>
        <v>6</v>
      </c>
      <c r="H128">
        <f t="shared" ca="1" si="6"/>
        <v>0</v>
      </c>
      <c r="I128">
        <f t="shared" ca="1" si="7"/>
        <v>0</v>
      </c>
      <c r="J128" t="str">
        <f ca="1">IF(OR(H128=0,H128=""),"",SUM(I$1:I128))</f>
        <v/>
      </c>
      <c r="K128" t="str">
        <f ca="1">IF(OR(H128=0,H128=""),"",VLOOKUP(H128,#REF!,2,0))</f>
        <v/>
      </c>
      <c r="L128" t="str">
        <f ca="1">IF(K128="","",VLOOKUP(INDIRECT(ADDRESS(F128,IF(#REF!&lt;&gt;"С",1,3),,,"Регистрация")),C:E,3,0))</f>
        <v/>
      </c>
    </row>
    <row r="129" spans="1:12" x14ac:dyDescent="0.25">
      <c r="A129" t="e">
        <f>IF(#REF!&lt;&gt;"С",IF(#REF!="","",1),IF(#REF!="","",1))</f>
        <v>#REF!</v>
      </c>
      <c r="B129" t="e">
        <f>IF(A129="","",SUM(A$1:A129))</f>
        <v>#REF!</v>
      </c>
      <c r="C129" t="e">
        <f ca="1">IF(B129="","",OFFSET(#REF!,ROW(),IF(#REF!&lt;&gt;"С",0,2),1,1))</f>
        <v>#REF!</v>
      </c>
      <c r="D129" t="e">
        <f ca="1">IF(B129="","",OFFSET(#REF!,ROW(),1,1,1))</f>
        <v>#REF!</v>
      </c>
      <c r="E129" t="e">
        <f ca="1">IF(C129="","",#REF!&amp;TEXT(B129,"000"))</f>
        <v>#REF!</v>
      </c>
      <c r="F129">
        <f t="shared" si="4"/>
        <v>34</v>
      </c>
      <c r="G129">
        <f t="shared" si="5"/>
        <v>3</v>
      </c>
      <c r="H129">
        <f t="shared" ca="1" si="6"/>
        <v>0</v>
      </c>
      <c r="I129">
        <f t="shared" ca="1" si="7"/>
        <v>0</v>
      </c>
      <c r="J129" t="str">
        <f ca="1">IF(OR(H129=0,H129=""),"",SUM(I$1:I129))</f>
        <v/>
      </c>
      <c r="K129" t="str">
        <f ca="1">IF(OR(H129=0,H129=""),"",VLOOKUP(H129,#REF!,2,0))</f>
        <v/>
      </c>
      <c r="L129" t="str">
        <f ca="1">IF(K129="","",VLOOKUP(INDIRECT(ADDRESS(F129,IF(#REF!&lt;&gt;"С",1,3),,,"Регистрация")),C:E,3,0))</f>
        <v/>
      </c>
    </row>
    <row r="130" spans="1:12" x14ac:dyDescent="0.25">
      <c r="A130" t="e">
        <f>IF(#REF!&lt;&gt;"С",IF(#REF!="","",1),IF(#REF!="","",1))</f>
        <v>#REF!</v>
      </c>
      <c r="B130" t="e">
        <f>IF(A130="","",SUM(A$1:A130))</f>
        <v>#REF!</v>
      </c>
      <c r="C130" t="e">
        <f ca="1">IF(B130="","",OFFSET(#REF!,ROW(),IF(#REF!&lt;&gt;"С",0,2),1,1))</f>
        <v>#REF!</v>
      </c>
      <c r="D130" t="e">
        <f ca="1">IF(B130="","",OFFSET(#REF!,ROW(),1,1,1))</f>
        <v>#REF!</v>
      </c>
      <c r="E130" t="e">
        <f ca="1">IF(C130="","",#REF!&amp;TEXT(B130,"000"))</f>
        <v>#REF!</v>
      </c>
      <c r="F130">
        <f t="shared" ref="F130:F193" si="8">QUOTIENT(ROW()+7,4)</f>
        <v>34</v>
      </c>
      <c r="G130">
        <f t="shared" ref="G130:G193" si="9">MOD(ROW()-1,4)+3</f>
        <v>4</v>
      </c>
      <c r="H130">
        <f t="shared" ref="H130:H193" ca="1" si="10">INDIRECT(ADDRESS(F130,G130,,,"Регистрация"))</f>
        <v>0</v>
      </c>
      <c r="I130">
        <f t="shared" ref="I130:I193" ca="1" si="11">IF(OR(H130=0,H130=""),0,1)</f>
        <v>0</v>
      </c>
      <c r="J130" t="str">
        <f ca="1">IF(OR(H130=0,H130=""),"",SUM(I$1:I130))</f>
        <v/>
      </c>
      <c r="K130" t="str">
        <f ca="1">IF(OR(H130=0,H130=""),"",VLOOKUP(H130,#REF!,2,0))</f>
        <v/>
      </c>
      <c r="L130" t="str">
        <f ca="1">IF(K130="","",VLOOKUP(INDIRECT(ADDRESS(F130,IF(#REF!&lt;&gt;"С",1,3),,,"Регистрация")),C:E,3,0))</f>
        <v/>
      </c>
    </row>
    <row r="131" spans="1:12" x14ac:dyDescent="0.25">
      <c r="A131" t="e">
        <f>IF(#REF!&lt;&gt;"С",IF(#REF!="","",1),IF(#REF!="","",1))</f>
        <v>#REF!</v>
      </c>
      <c r="B131" t="e">
        <f>IF(A131="","",SUM(A$1:A131))</f>
        <v>#REF!</v>
      </c>
      <c r="C131" t="e">
        <f ca="1">IF(B131="","",OFFSET(#REF!,ROW(),IF(#REF!&lt;&gt;"С",0,2),1,1))</f>
        <v>#REF!</v>
      </c>
      <c r="D131" t="e">
        <f ca="1">IF(B131="","",OFFSET(#REF!,ROW(),1,1,1))</f>
        <v>#REF!</v>
      </c>
      <c r="E131" t="e">
        <f ca="1">IF(C131="","",#REF!&amp;TEXT(B131,"000"))</f>
        <v>#REF!</v>
      </c>
      <c r="F131">
        <f t="shared" si="8"/>
        <v>34</v>
      </c>
      <c r="G131">
        <f t="shared" si="9"/>
        <v>5</v>
      </c>
      <c r="H131">
        <f t="shared" ca="1" si="10"/>
        <v>0</v>
      </c>
      <c r="I131">
        <f t="shared" ca="1" si="11"/>
        <v>0</v>
      </c>
      <c r="J131" t="str">
        <f ca="1">IF(OR(H131=0,H131=""),"",SUM(I$1:I131))</f>
        <v/>
      </c>
      <c r="K131" t="str">
        <f ca="1">IF(OR(H131=0,H131=""),"",VLOOKUP(H131,#REF!,2,0))</f>
        <v/>
      </c>
      <c r="L131" t="str">
        <f ca="1">IF(K131="","",VLOOKUP(INDIRECT(ADDRESS(F131,IF(#REF!&lt;&gt;"С",1,3),,,"Регистрация")),C:E,3,0))</f>
        <v/>
      </c>
    </row>
    <row r="132" spans="1:12" x14ac:dyDescent="0.25">
      <c r="A132" t="e">
        <f>IF(#REF!&lt;&gt;"С",IF(#REF!="","",1),IF(#REF!="","",1))</f>
        <v>#REF!</v>
      </c>
      <c r="B132" t="e">
        <f>IF(A132="","",SUM(A$1:A132))</f>
        <v>#REF!</v>
      </c>
      <c r="C132" t="e">
        <f ca="1">IF(B132="","",OFFSET(#REF!,ROW(),IF(#REF!&lt;&gt;"С",0,2),1,1))</f>
        <v>#REF!</v>
      </c>
      <c r="D132" t="e">
        <f ca="1">IF(B132="","",OFFSET(#REF!,ROW(),1,1,1))</f>
        <v>#REF!</v>
      </c>
      <c r="E132" t="e">
        <f ca="1">IF(C132="","",#REF!&amp;TEXT(B132,"000"))</f>
        <v>#REF!</v>
      </c>
      <c r="F132">
        <f t="shared" si="8"/>
        <v>34</v>
      </c>
      <c r="G132">
        <f t="shared" si="9"/>
        <v>6</v>
      </c>
      <c r="H132">
        <f t="shared" ca="1" si="10"/>
        <v>0</v>
      </c>
      <c r="I132">
        <f t="shared" ca="1" si="11"/>
        <v>0</v>
      </c>
      <c r="J132" t="str">
        <f ca="1">IF(OR(H132=0,H132=""),"",SUM(I$1:I132))</f>
        <v/>
      </c>
      <c r="K132" t="str">
        <f ca="1">IF(OR(H132=0,H132=""),"",VLOOKUP(H132,#REF!,2,0))</f>
        <v/>
      </c>
      <c r="L132" t="str">
        <f ca="1">IF(K132="","",VLOOKUP(INDIRECT(ADDRESS(F132,IF(#REF!&lt;&gt;"С",1,3),,,"Регистрация")),C:E,3,0))</f>
        <v/>
      </c>
    </row>
    <row r="133" spans="1:12" x14ac:dyDescent="0.25">
      <c r="A133" t="e">
        <f>IF(#REF!&lt;&gt;"С",IF(#REF!="","",1),IF(#REF!="","",1))</f>
        <v>#REF!</v>
      </c>
      <c r="B133" t="e">
        <f>IF(A133="","",SUM(A$1:A133))</f>
        <v>#REF!</v>
      </c>
      <c r="C133" t="e">
        <f ca="1">IF(B133="","",OFFSET(#REF!,ROW(),IF(#REF!&lt;&gt;"С",0,2),1,1))</f>
        <v>#REF!</v>
      </c>
      <c r="D133" t="e">
        <f ca="1">IF(B133="","",OFFSET(#REF!,ROW(),1,1,1))</f>
        <v>#REF!</v>
      </c>
      <c r="E133" t="e">
        <f ca="1">IF(C133="","",#REF!&amp;TEXT(B133,"000"))</f>
        <v>#REF!</v>
      </c>
      <c r="F133">
        <f t="shared" si="8"/>
        <v>35</v>
      </c>
      <c r="G133">
        <f t="shared" si="9"/>
        <v>3</v>
      </c>
      <c r="H133">
        <f t="shared" ca="1" si="10"/>
        <v>0</v>
      </c>
      <c r="I133">
        <f t="shared" ca="1" si="11"/>
        <v>0</v>
      </c>
      <c r="J133" t="str">
        <f ca="1">IF(OR(H133=0,H133=""),"",SUM(I$1:I133))</f>
        <v/>
      </c>
      <c r="K133" t="str">
        <f ca="1">IF(OR(H133=0,H133=""),"",VLOOKUP(H133,#REF!,2,0))</f>
        <v/>
      </c>
      <c r="L133" t="str">
        <f ca="1">IF(K133="","",VLOOKUP(INDIRECT(ADDRESS(F133,IF(#REF!&lt;&gt;"С",1,3),,,"Регистрация")),C:E,3,0))</f>
        <v/>
      </c>
    </row>
    <row r="134" spans="1:12" x14ac:dyDescent="0.25">
      <c r="A134" t="e">
        <f>IF(#REF!&lt;&gt;"С",IF(#REF!="","",1),IF(#REF!="","",1))</f>
        <v>#REF!</v>
      </c>
      <c r="B134" t="e">
        <f>IF(A134="","",SUM(A$1:A134))</f>
        <v>#REF!</v>
      </c>
      <c r="C134" t="e">
        <f ca="1">IF(B134="","",OFFSET(#REF!,ROW(),IF(#REF!&lt;&gt;"С",0,2),1,1))</f>
        <v>#REF!</v>
      </c>
      <c r="D134" t="e">
        <f ca="1">IF(B134="","",OFFSET(#REF!,ROW(),1,1,1))</f>
        <v>#REF!</v>
      </c>
      <c r="E134" t="e">
        <f ca="1">IF(C134="","",#REF!&amp;TEXT(B134,"000"))</f>
        <v>#REF!</v>
      </c>
      <c r="F134">
        <f t="shared" si="8"/>
        <v>35</v>
      </c>
      <c r="G134">
        <f t="shared" si="9"/>
        <v>4</v>
      </c>
      <c r="H134">
        <f t="shared" ca="1" si="10"/>
        <v>0</v>
      </c>
      <c r="I134">
        <f t="shared" ca="1" si="11"/>
        <v>0</v>
      </c>
      <c r="J134" t="str">
        <f ca="1">IF(OR(H134=0,H134=""),"",SUM(I$1:I134))</f>
        <v/>
      </c>
      <c r="K134" t="str">
        <f ca="1">IF(OR(H134=0,H134=""),"",VLOOKUP(H134,#REF!,2,0))</f>
        <v/>
      </c>
      <c r="L134" t="str">
        <f ca="1">IF(K134="","",VLOOKUP(INDIRECT(ADDRESS(F134,IF(#REF!&lt;&gt;"С",1,3),,,"Регистрация")),C:E,3,0))</f>
        <v/>
      </c>
    </row>
    <row r="135" spans="1:12" x14ac:dyDescent="0.25">
      <c r="A135" t="e">
        <f>IF(#REF!&lt;&gt;"С",IF(#REF!="","",1),IF(#REF!="","",1))</f>
        <v>#REF!</v>
      </c>
      <c r="B135" t="e">
        <f>IF(A135="","",SUM(A$1:A135))</f>
        <v>#REF!</v>
      </c>
      <c r="C135" t="e">
        <f ca="1">IF(B135="","",OFFSET(#REF!,ROW(),IF(#REF!&lt;&gt;"С",0,2),1,1))</f>
        <v>#REF!</v>
      </c>
      <c r="D135" t="e">
        <f ca="1">IF(B135="","",OFFSET(#REF!,ROW(),1,1,1))</f>
        <v>#REF!</v>
      </c>
      <c r="E135" t="e">
        <f ca="1">IF(C135="","",#REF!&amp;TEXT(B135,"000"))</f>
        <v>#REF!</v>
      </c>
      <c r="F135">
        <f t="shared" si="8"/>
        <v>35</v>
      </c>
      <c r="G135">
        <f t="shared" si="9"/>
        <v>5</v>
      </c>
      <c r="H135">
        <f t="shared" ca="1" si="10"/>
        <v>0</v>
      </c>
      <c r="I135">
        <f t="shared" ca="1" si="11"/>
        <v>0</v>
      </c>
      <c r="J135" t="str">
        <f ca="1">IF(OR(H135=0,H135=""),"",SUM(I$1:I135))</f>
        <v/>
      </c>
      <c r="K135" t="str">
        <f ca="1">IF(OR(H135=0,H135=""),"",VLOOKUP(H135,#REF!,2,0))</f>
        <v/>
      </c>
      <c r="L135" t="str">
        <f ca="1">IF(K135="","",VLOOKUP(INDIRECT(ADDRESS(F135,IF(#REF!&lt;&gt;"С",1,3),,,"Регистрация")),C:E,3,0))</f>
        <v/>
      </c>
    </row>
    <row r="136" spans="1:12" x14ac:dyDescent="0.25">
      <c r="A136" t="e">
        <f>IF(#REF!&lt;&gt;"С",IF(#REF!="","",1),IF(#REF!="","",1))</f>
        <v>#REF!</v>
      </c>
      <c r="B136" t="e">
        <f>IF(A136="","",SUM(A$1:A136))</f>
        <v>#REF!</v>
      </c>
      <c r="C136" t="e">
        <f ca="1">IF(B136="","",OFFSET(#REF!,ROW(),IF(#REF!&lt;&gt;"С",0,2),1,1))</f>
        <v>#REF!</v>
      </c>
      <c r="D136" t="e">
        <f ca="1">IF(B136="","",OFFSET(#REF!,ROW(),1,1,1))</f>
        <v>#REF!</v>
      </c>
      <c r="E136" t="e">
        <f ca="1">IF(C136="","",#REF!&amp;TEXT(B136,"000"))</f>
        <v>#REF!</v>
      </c>
      <c r="F136">
        <f t="shared" si="8"/>
        <v>35</v>
      </c>
      <c r="G136">
        <f t="shared" si="9"/>
        <v>6</v>
      </c>
      <c r="H136">
        <f t="shared" ca="1" si="10"/>
        <v>0</v>
      </c>
      <c r="I136">
        <f t="shared" ca="1" si="11"/>
        <v>0</v>
      </c>
      <c r="J136" t="str">
        <f ca="1">IF(OR(H136=0,H136=""),"",SUM(I$1:I136))</f>
        <v/>
      </c>
      <c r="K136" t="str">
        <f ca="1">IF(OR(H136=0,H136=""),"",VLOOKUP(H136,#REF!,2,0))</f>
        <v/>
      </c>
      <c r="L136" t="str">
        <f ca="1">IF(K136="","",VLOOKUP(INDIRECT(ADDRESS(F136,IF(#REF!&lt;&gt;"С",1,3),,,"Регистрация")),C:E,3,0))</f>
        <v/>
      </c>
    </row>
    <row r="137" spans="1:12" x14ac:dyDescent="0.25">
      <c r="A137" t="e">
        <f>IF(#REF!&lt;&gt;"С",IF(#REF!="","",1),IF(#REF!="","",1))</f>
        <v>#REF!</v>
      </c>
      <c r="B137" t="e">
        <f>IF(A137="","",SUM(A$1:A137))</f>
        <v>#REF!</v>
      </c>
      <c r="C137" t="e">
        <f ca="1">IF(B137="","",OFFSET(#REF!,ROW(),IF(#REF!&lt;&gt;"С",0,2),1,1))</f>
        <v>#REF!</v>
      </c>
      <c r="D137" t="e">
        <f ca="1">IF(B137="","",OFFSET(#REF!,ROW(),1,1,1))</f>
        <v>#REF!</v>
      </c>
      <c r="E137" t="e">
        <f ca="1">IF(C137="","",#REF!&amp;TEXT(B137,"000"))</f>
        <v>#REF!</v>
      </c>
      <c r="F137">
        <f t="shared" si="8"/>
        <v>36</v>
      </c>
      <c r="G137">
        <f t="shared" si="9"/>
        <v>3</v>
      </c>
      <c r="H137">
        <f t="shared" ca="1" si="10"/>
        <v>0</v>
      </c>
      <c r="I137">
        <f t="shared" ca="1" si="11"/>
        <v>0</v>
      </c>
      <c r="J137" t="str">
        <f ca="1">IF(OR(H137=0,H137=""),"",SUM(I$1:I137))</f>
        <v/>
      </c>
      <c r="K137" t="str">
        <f ca="1">IF(OR(H137=0,H137=""),"",VLOOKUP(H137,#REF!,2,0))</f>
        <v/>
      </c>
      <c r="L137" t="str">
        <f ca="1">IF(K137="","",VLOOKUP(INDIRECT(ADDRESS(F137,IF(#REF!&lt;&gt;"С",1,3),,,"Регистрация")),C:E,3,0))</f>
        <v/>
      </c>
    </row>
    <row r="138" spans="1:12" x14ac:dyDescent="0.25">
      <c r="A138" t="e">
        <f>IF(#REF!&lt;&gt;"С",IF(#REF!="","",1),IF(#REF!="","",1))</f>
        <v>#REF!</v>
      </c>
      <c r="B138" t="e">
        <f>IF(A138="","",SUM(A$1:A138))</f>
        <v>#REF!</v>
      </c>
      <c r="C138" t="e">
        <f ca="1">IF(B138="","",OFFSET(#REF!,ROW(),IF(#REF!&lt;&gt;"С",0,2),1,1))</f>
        <v>#REF!</v>
      </c>
      <c r="D138" t="e">
        <f ca="1">IF(B138="","",OFFSET(#REF!,ROW(),1,1,1))</f>
        <v>#REF!</v>
      </c>
      <c r="E138" t="e">
        <f ca="1">IF(C138="","",#REF!&amp;TEXT(B138,"000"))</f>
        <v>#REF!</v>
      </c>
      <c r="F138">
        <f t="shared" si="8"/>
        <v>36</v>
      </c>
      <c r="G138">
        <f t="shared" si="9"/>
        <v>4</v>
      </c>
      <c r="H138">
        <f t="shared" ca="1" si="10"/>
        <v>0</v>
      </c>
      <c r="I138">
        <f t="shared" ca="1" si="11"/>
        <v>0</v>
      </c>
      <c r="J138" t="str">
        <f ca="1">IF(OR(H138=0,H138=""),"",SUM(I$1:I138))</f>
        <v/>
      </c>
      <c r="K138" t="str">
        <f ca="1">IF(OR(H138=0,H138=""),"",VLOOKUP(H138,#REF!,2,0))</f>
        <v/>
      </c>
      <c r="L138" t="str">
        <f ca="1">IF(K138="","",VLOOKUP(INDIRECT(ADDRESS(F138,IF(#REF!&lt;&gt;"С",1,3),,,"Регистрация")),C:E,3,0))</f>
        <v/>
      </c>
    </row>
    <row r="139" spans="1:12" x14ac:dyDescent="0.25">
      <c r="A139" t="e">
        <f>IF(#REF!&lt;&gt;"С",IF(#REF!="","",1),IF(#REF!="","",1))</f>
        <v>#REF!</v>
      </c>
      <c r="B139" t="e">
        <f>IF(A139="","",SUM(A$1:A139))</f>
        <v>#REF!</v>
      </c>
      <c r="C139" t="e">
        <f ca="1">IF(B139="","",OFFSET(#REF!,ROW(),IF(#REF!&lt;&gt;"С",0,2),1,1))</f>
        <v>#REF!</v>
      </c>
      <c r="D139" t="e">
        <f ca="1">IF(B139="","",OFFSET(#REF!,ROW(),1,1,1))</f>
        <v>#REF!</v>
      </c>
      <c r="E139" t="e">
        <f ca="1">IF(C139="","",#REF!&amp;TEXT(B139,"000"))</f>
        <v>#REF!</v>
      </c>
      <c r="F139">
        <f t="shared" si="8"/>
        <v>36</v>
      </c>
      <c r="G139">
        <f t="shared" si="9"/>
        <v>5</v>
      </c>
      <c r="H139">
        <f t="shared" ca="1" si="10"/>
        <v>0</v>
      </c>
      <c r="I139">
        <f t="shared" ca="1" si="11"/>
        <v>0</v>
      </c>
      <c r="J139" t="str">
        <f ca="1">IF(OR(H139=0,H139=""),"",SUM(I$1:I139))</f>
        <v/>
      </c>
      <c r="K139" t="str">
        <f ca="1">IF(OR(H139=0,H139=""),"",VLOOKUP(H139,#REF!,2,0))</f>
        <v/>
      </c>
      <c r="L139" t="str">
        <f ca="1">IF(K139="","",VLOOKUP(INDIRECT(ADDRESS(F139,IF(#REF!&lt;&gt;"С",1,3),,,"Регистрация")),C:E,3,0))</f>
        <v/>
      </c>
    </row>
    <row r="140" spans="1:12" x14ac:dyDescent="0.25">
      <c r="A140" t="e">
        <f>IF(#REF!&lt;&gt;"С",IF(#REF!="","",1),IF(#REF!="","",1))</f>
        <v>#REF!</v>
      </c>
      <c r="B140" t="e">
        <f>IF(A140="","",SUM(A$1:A140))</f>
        <v>#REF!</v>
      </c>
      <c r="C140" t="e">
        <f ca="1">IF(B140="","",OFFSET(#REF!,ROW(),IF(#REF!&lt;&gt;"С",0,2),1,1))</f>
        <v>#REF!</v>
      </c>
      <c r="D140" t="e">
        <f ca="1">IF(B140="","",OFFSET(#REF!,ROW(),1,1,1))</f>
        <v>#REF!</v>
      </c>
      <c r="E140" t="e">
        <f ca="1">IF(C140="","",#REF!&amp;TEXT(B140,"000"))</f>
        <v>#REF!</v>
      </c>
      <c r="F140">
        <f t="shared" si="8"/>
        <v>36</v>
      </c>
      <c r="G140">
        <f t="shared" si="9"/>
        <v>6</v>
      </c>
      <c r="H140">
        <f t="shared" ca="1" si="10"/>
        <v>0</v>
      </c>
      <c r="I140">
        <f t="shared" ca="1" si="11"/>
        <v>0</v>
      </c>
      <c r="J140" t="str">
        <f ca="1">IF(OR(H140=0,H140=""),"",SUM(I$1:I140))</f>
        <v/>
      </c>
      <c r="K140" t="str">
        <f ca="1">IF(OR(H140=0,H140=""),"",VLOOKUP(H140,#REF!,2,0))</f>
        <v/>
      </c>
      <c r="L140" t="str">
        <f ca="1">IF(K140="","",VLOOKUP(INDIRECT(ADDRESS(F140,IF(#REF!&lt;&gt;"С",1,3),,,"Регистрация")),C:E,3,0))</f>
        <v/>
      </c>
    </row>
    <row r="141" spans="1:12" x14ac:dyDescent="0.25">
      <c r="A141" t="e">
        <f>IF(#REF!&lt;&gt;"С",IF(#REF!="","",1),IF(#REF!="","",1))</f>
        <v>#REF!</v>
      </c>
      <c r="B141" t="e">
        <f>IF(A141="","",SUM(A$1:A141))</f>
        <v>#REF!</v>
      </c>
      <c r="C141" t="e">
        <f ca="1">IF(B141="","",OFFSET(#REF!,ROW(),IF(#REF!&lt;&gt;"С",0,2),1,1))</f>
        <v>#REF!</v>
      </c>
      <c r="D141" t="e">
        <f ca="1">IF(B141="","",OFFSET(#REF!,ROW(),1,1,1))</f>
        <v>#REF!</v>
      </c>
      <c r="E141" t="e">
        <f ca="1">IF(C141="","",#REF!&amp;TEXT(B141,"000"))</f>
        <v>#REF!</v>
      </c>
      <c r="F141">
        <f t="shared" si="8"/>
        <v>37</v>
      </c>
      <c r="G141">
        <f t="shared" si="9"/>
        <v>3</v>
      </c>
      <c r="H141">
        <f t="shared" ca="1" si="10"/>
        <v>0</v>
      </c>
      <c r="I141">
        <f t="shared" ca="1" si="11"/>
        <v>0</v>
      </c>
      <c r="J141" t="str">
        <f ca="1">IF(OR(H141=0,H141=""),"",SUM(I$1:I141))</f>
        <v/>
      </c>
      <c r="K141" t="str">
        <f ca="1">IF(OR(H141=0,H141=""),"",VLOOKUP(H141,#REF!,2,0))</f>
        <v/>
      </c>
      <c r="L141" t="str">
        <f ca="1">IF(K141="","",VLOOKUP(INDIRECT(ADDRESS(F141,IF(#REF!&lt;&gt;"С",1,3),,,"Регистрация")),C:E,3,0))</f>
        <v/>
      </c>
    </row>
    <row r="142" spans="1:12" x14ac:dyDescent="0.25">
      <c r="A142" t="e">
        <f>IF(#REF!&lt;&gt;"С",IF(#REF!="","",1),IF(#REF!="","",1))</f>
        <v>#REF!</v>
      </c>
      <c r="B142" t="e">
        <f>IF(A142="","",SUM(A$1:A142))</f>
        <v>#REF!</v>
      </c>
      <c r="C142" t="e">
        <f ca="1">IF(B142="","",OFFSET(#REF!,ROW(),IF(#REF!&lt;&gt;"С",0,2),1,1))</f>
        <v>#REF!</v>
      </c>
      <c r="D142" t="e">
        <f ca="1">IF(B142="","",OFFSET(#REF!,ROW(),1,1,1))</f>
        <v>#REF!</v>
      </c>
      <c r="E142" t="e">
        <f ca="1">IF(C142="","",#REF!&amp;TEXT(B142,"000"))</f>
        <v>#REF!</v>
      </c>
      <c r="F142">
        <f t="shared" si="8"/>
        <v>37</v>
      </c>
      <c r="G142">
        <f t="shared" si="9"/>
        <v>4</v>
      </c>
      <c r="H142">
        <f t="shared" ca="1" si="10"/>
        <v>0</v>
      </c>
      <c r="I142">
        <f t="shared" ca="1" si="11"/>
        <v>0</v>
      </c>
      <c r="J142" t="str">
        <f ca="1">IF(OR(H142=0,H142=""),"",SUM(I$1:I142))</f>
        <v/>
      </c>
      <c r="K142" t="str">
        <f ca="1">IF(OR(H142=0,H142=""),"",VLOOKUP(H142,#REF!,2,0))</f>
        <v/>
      </c>
      <c r="L142" t="str">
        <f ca="1">IF(K142="","",VLOOKUP(INDIRECT(ADDRESS(F142,IF(#REF!&lt;&gt;"С",1,3),,,"Регистрация")),C:E,3,0))</f>
        <v/>
      </c>
    </row>
    <row r="143" spans="1:12" x14ac:dyDescent="0.25">
      <c r="A143" t="e">
        <f>IF(#REF!&lt;&gt;"С",IF(#REF!="","",1),IF(#REF!="","",1))</f>
        <v>#REF!</v>
      </c>
      <c r="B143" t="e">
        <f>IF(A143="","",SUM(A$1:A143))</f>
        <v>#REF!</v>
      </c>
      <c r="C143" t="e">
        <f ca="1">IF(B143="","",OFFSET(#REF!,ROW(),IF(#REF!&lt;&gt;"С",0,2),1,1))</f>
        <v>#REF!</v>
      </c>
      <c r="D143" t="e">
        <f ca="1">IF(B143="","",OFFSET(#REF!,ROW(),1,1,1))</f>
        <v>#REF!</v>
      </c>
      <c r="E143" t="e">
        <f ca="1">IF(C143="","",#REF!&amp;TEXT(B143,"000"))</f>
        <v>#REF!</v>
      </c>
      <c r="F143">
        <f t="shared" si="8"/>
        <v>37</v>
      </c>
      <c r="G143">
        <f t="shared" si="9"/>
        <v>5</v>
      </c>
      <c r="H143">
        <f t="shared" ca="1" si="10"/>
        <v>0</v>
      </c>
      <c r="I143">
        <f t="shared" ca="1" si="11"/>
        <v>0</v>
      </c>
      <c r="J143" t="str">
        <f ca="1">IF(OR(H143=0,H143=""),"",SUM(I$1:I143))</f>
        <v/>
      </c>
      <c r="K143" t="str">
        <f ca="1">IF(OR(H143=0,H143=""),"",VLOOKUP(H143,#REF!,2,0))</f>
        <v/>
      </c>
      <c r="L143" t="str">
        <f ca="1">IF(K143="","",VLOOKUP(INDIRECT(ADDRESS(F143,IF(#REF!&lt;&gt;"С",1,3),,,"Регистрация")),C:E,3,0))</f>
        <v/>
      </c>
    </row>
    <row r="144" spans="1:12" x14ac:dyDescent="0.25">
      <c r="A144" t="e">
        <f>IF(#REF!&lt;&gt;"С",IF(#REF!="","",1),IF(#REF!="","",1))</f>
        <v>#REF!</v>
      </c>
      <c r="B144" t="e">
        <f>IF(A144="","",SUM(A$1:A144))</f>
        <v>#REF!</v>
      </c>
      <c r="C144" t="e">
        <f ca="1">IF(B144="","",OFFSET(#REF!,ROW(),IF(#REF!&lt;&gt;"С",0,2),1,1))</f>
        <v>#REF!</v>
      </c>
      <c r="D144" t="e">
        <f ca="1">IF(B144="","",OFFSET(#REF!,ROW(),1,1,1))</f>
        <v>#REF!</v>
      </c>
      <c r="E144" t="e">
        <f ca="1">IF(C144="","",#REF!&amp;TEXT(B144,"000"))</f>
        <v>#REF!</v>
      </c>
      <c r="F144">
        <f t="shared" si="8"/>
        <v>37</v>
      </c>
      <c r="G144">
        <f t="shared" si="9"/>
        <v>6</v>
      </c>
      <c r="H144">
        <f t="shared" ca="1" si="10"/>
        <v>0</v>
      </c>
      <c r="I144">
        <f t="shared" ca="1" si="11"/>
        <v>0</v>
      </c>
      <c r="J144" t="str">
        <f ca="1">IF(OR(H144=0,H144=""),"",SUM(I$1:I144))</f>
        <v/>
      </c>
      <c r="K144" t="str">
        <f ca="1">IF(OR(H144=0,H144=""),"",VLOOKUP(H144,#REF!,2,0))</f>
        <v/>
      </c>
      <c r="L144" t="str">
        <f ca="1">IF(K144="","",VLOOKUP(INDIRECT(ADDRESS(F144,IF(#REF!&lt;&gt;"С",1,3),,,"Регистрация")),C:E,3,0))</f>
        <v/>
      </c>
    </row>
    <row r="145" spans="1:12" x14ac:dyDescent="0.25">
      <c r="A145" t="e">
        <f>IF(#REF!&lt;&gt;"С",IF(#REF!="","",1),IF(#REF!="","",1))</f>
        <v>#REF!</v>
      </c>
      <c r="B145" t="e">
        <f>IF(A145="","",SUM(A$1:A145))</f>
        <v>#REF!</v>
      </c>
      <c r="C145" t="e">
        <f ca="1">IF(B145="","",OFFSET(#REF!,ROW(),IF(#REF!&lt;&gt;"С",0,2),1,1))</f>
        <v>#REF!</v>
      </c>
      <c r="D145" t="e">
        <f ca="1">IF(B145="","",OFFSET(#REF!,ROW(),1,1,1))</f>
        <v>#REF!</v>
      </c>
      <c r="E145" t="e">
        <f ca="1">IF(C145="","",#REF!&amp;TEXT(B145,"000"))</f>
        <v>#REF!</v>
      </c>
      <c r="F145">
        <f t="shared" si="8"/>
        <v>38</v>
      </c>
      <c r="G145">
        <f t="shared" si="9"/>
        <v>3</v>
      </c>
      <c r="H145">
        <f t="shared" ca="1" si="10"/>
        <v>0</v>
      </c>
      <c r="I145">
        <f t="shared" ca="1" si="11"/>
        <v>0</v>
      </c>
      <c r="J145" t="str">
        <f ca="1">IF(OR(H145=0,H145=""),"",SUM(I$1:I145))</f>
        <v/>
      </c>
      <c r="K145" t="str">
        <f ca="1">IF(OR(H145=0,H145=""),"",VLOOKUP(H145,#REF!,2,0))</f>
        <v/>
      </c>
      <c r="L145" t="str">
        <f ca="1">IF(K145="","",VLOOKUP(INDIRECT(ADDRESS(F145,IF(#REF!&lt;&gt;"С",1,3),,,"Регистрация")),C:E,3,0))</f>
        <v/>
      </c>
    </row>
    <row r="146" spans="1:12" x14ac:dyDescent="0.25">
      <c r="A146" t="e">
        <f>IF(#REF!&lt;&gt;"С",IF(#REF!="","",1),IF(#REF!="","",1))</f>
        <v>#REF!</v>
      </c>
      <c r="B146" t="e">
        <f>IF(A146="","",SUM(A$1:A146))</f>
        <v>#REF!</v>
      </c>
      <c r="C146" t="e">
        <f ca="1">IF(B146="","",OFFSET(#REF!,ROW(),IF(#REF!&lt;&gt;"С",0,2),1,1))</f>
        <v>#REF!</v>
      </c>
      <c r="D146" t="e">
        <f ca="1">IF(B146="","",OFFSET(#REF!,ROW(),1,1,1))</f>
        <v>#REF!</v>
      </c>
      <c r="E146" t="e">
        <f ca="1">IF(C146="","",#REF!&amp;TEXT(B146,"000"))</f>
        <v>#REF!</v>
      </c>
      <c r="F146">
        <f t="shared" si="8"/>
        <v>38</v>
      </c>
      <c r="G146">
        <f t="shared" si="9"/>
        <v>4</v>
      </c>
      <c r="H146">
        <f t="shared" ca="1" si="10"/>
        <v>0</v>
      </c>
      <c r="I146">
        <f t="shared" ca="1" si="11"/>
        <v>0</v>
      </c>
      <c r="J146" t="str">
        <f ca="1">IF(OR(H146=0,H146=""),"",SUM(I$1:I146))</f>
        <v/>
      </c>
      <c r="K146" t="str">
        <f ca="1">IF(OR(H146=0,H146=""),"",VLOOKUP(H146,#REF!,2,0))</f>
        <v/>
      </c>
      <c r="L146" t="str">
        <f ca="1">IF(K146="","",VLOOKUP(INDIRECT(ADDRESS(F146,IF(#REF!&lt;&gt;"С",1,3),,,"Регистрация")),C:E,3,0))</f>
        <v/>
      </c>
    </row>
    <row r="147" spans="1:12" x14ac:dyDescent="0.25">
      <c r="A147" t="e">
        <f>IF(#REF!&lt;&gt;"С",IF(#REF!="","",1),IF(#REF!="","",1))</f>
        <v>#REF!</v>
      </c>
      <c r="B147" t="e">
        <f>IF(A147="","",SUM(A$1:A147))</f>
        <v>#REF!</v>
      </c>
      <c r="C147" t="e">
        <f ca="1">IF(B147="","",OFFSET(#REF!,ROW(),IF(#REF!&lt;&gt;"С",0,2),1,1))</f>
        <v>#REF!</v>
      </c>
      <c r="D147" t="e">
        <f ca="1">IF(B147="","",OFFSET(#REF!,ROW(),1,1,1))</f>
        <v>#REF!</v>
      </c>
      <c r="E147" t="e">
        <f ca="1">IF(C147="","",#REF!&amp;TEXT(B147,"000"))</f>
        <v>#REF!</v>
      </c>
      <c r="F147">
        <f t="shared" si="8"/>
        <v>38</v>
      </c>
      <c r="G147">
        <f t="shared" si="9"/>
        <v>5</v>
      </c>
      <c r="H147">
        <f t="shared" ca="1" si="10"/>
        <v>0</v>
      </c>
      <c r="I147">
        <f t="shared" ca="1" si="11"/>
        <v>0</v>
      </c>
      <c r="J147" t="str">
        <f ca="1">IF(OR(H147=0,H147=""),"",SUM(I$1:I147))</f>
        <v/>
      </c>
      <c r="K147" t="str">
        <f ca="1">IF(OR(H147=0,H147=""),"",VLOOKUP(H147,#REF!,2,0))</f>
        <v/>
      </c>
      <c r="L147" t="str">
        <f ca="1">IF(K147="","",VLOOKUP(INDIRECT(ADDRESS(F147,IF(#REF!&lt;&gt;"С",1,3),,,"Регистрация")),C:E,3,0))</f>
        <v/>
      </c>
    </row>
    <row r="148" spans="1:12" x14ac:dyDescent="0.25">
      <c r="A148" t="e">
        <f>IF(#REF!&lt;&gt;"С",IF(#REF!="","",1),IF(#REF!="","",1))</f>
        <v>#REF!</v>
      </c>
      <c r="B148" t="e">
        <f>IF(A148="","",SUM(A$1:A148))</f>
        <v>#REF!</v>
      </c>
      <c r="C148" t="e">
        <f ca="1">IF(B148="","",OFFSET(#REF!,ROW(),IF(#REF!&lt;&gt;"С",0,2),1,1))</f>
        <v>#REF!</v>
      </c>
      <c r="D148" t="e">
        <f ca="1">IF(B148="","",OFFSET(#REF!,ROW(),1,1,1))</f>
        <v>#REF!</v>
      </c>
      <c r="E148" t="e">
        <f ca="1">IF(C148="","",#REF!&amp;TEXT(B148,"000"))</f>
        <v>#REF!</v>
      </c>
      <c r="F148">
        <f t="shared" si="8"/>
        <v>38</v>
      </c>
      <c r="G148">
        <f t="shared" si="9"/>
        <v>6</v>
      </c>
      <c r="H148">
        <f t="shared" ca="1" si="10"/>
        <v>0</v>
      </c>
      <c r="I148">
        <f t="shared" ca="1" si="11"/>
        <v>0</v>
      </c>
      <c r="J148" t="str">
        <f ca="1">IF(OR(H148=0,H148=""),"",SUM(I$1:I148))</f>
        <v/>
      </c>
      <c r="K148" t="str">
        <f ca="1">IF(OR(H148=0,H148=""),"",VLOOKUP(H148,#REF!,2,0))</f>
        <v/>
      </c>
      <c r="L148" t="str">
        <f ca="1">IF(K148="","",VLOOKUP(INDIRECT(ADDRESS(F148,IF(#REF!&lt;&gt;"С",1,3),,,"Регистрация")),C:E,3,0))</f>
        <v/>
      </c>
    </row>
    <row r="149" spans="1:12" x14ac:dyDescent="0.25">
      <c r="A149" t="e">
        <f>IF(#REF!&lt;&gt;"С",IF(#REF!="","",1),IF(#REF!="","",1))</f>
        <v>#REF!</v>
      </c>
      <c r="B149" t="e">
        <f>IF(A149="","",SUM(A$1:A149))</f>
        <v>#REF!</v>
      </c>
      <c r="C149" t="e">
        <f ca="1">IF(B149="","",OFFSET(#REF!,ROW(),IF(#REF!&lt;&gt;"С",0,2),1,1))</f>
        <v>#REF!</v>
      </c>
      <c r="D149" t="e">
        <f ca="1">IF(B149="","",OFFSET(#REF!,ROW(),1,1,1))</f>
        <v>#REF!</v>
      </c>
      <c r="E149" t="e">
        <f ca="1">IF(C149="","",#REF!&amp;TEXT(B149,"000"))</f>
        <v>#REF!</v>
      </c>
      <c r="F149">
        <f t="shared" si="8"/>
        <v>39</v>
      </c>
      <c r="G149">
        <f t="shared" si="9"/>
        <v>3</v>
      </c>
      <c r="H149">
        <f t="shared" ca="1" si="10"/>
        <v>0</v>
      </c>
      <c r="I149">
        <f t="shared" ca="1" si="11"/>
        <v>0</v>
      </c>
      <c r="J149" t="str">
        <f ca="1">IF(OR(H149=0,H149=""),"",SUM(I$1:I149))</f>
        <v/>
      </c>
      <c r="K149" t="str">
        <f ca="1">IF(OR(H149=0,H149=""),"",VLOOKUP(H149,#REF!,2,0))</f>
        <v/>
      </c>
      <c r="L149" t="str">
        <f ca="1">IF(K149="","",VLOOKUP(INDIRECT(ADDRESS(F149,IF(#REF!&lt;&gt;"С",1,3),,,"Регистрация")),C:E,3,0))</f>
        <v/>
      </c>
    </row>
    <row r="150" spans="1:12" x14ac:dyDescent="0.25">
      <c r="A150" t="e">
        <f>IF(#REF!&lt;&gt;"С",IF(#REF!="","",1),IF(#REF!="","",1))</f>
        <v>#REF!</v>
      </c>
      <c r="B150" t="e">
        <f>IF(A150="","",SUM(A$1:A150))</f>
        <v>#REF!</v>
      </c>
      <c r="C150" t="e">
        <f ca="1">IF(B150="","",OFFSET(#REF!,ROW(),IF(#REF!&lt;&gt;"С",0,2),1,1))</f>
        <v>#REF!</v>
      </c>
      <c r="D150" t="e">
        <f ca="1">IF(B150="","",OFFSET(#REF!,ROW(),1,1,1))</f>
        <v>#REF!</v>
      </c>
      <c r="E150" t="e">
        <f ca="1">IF(C150="","",#REF!&amp;TEXT(B150,"000"))</f>
        <v>#REF!</v>
      </c>
      <c r="F150">
        <f t="shared" si="8"/>
        <v>39</v>
      </c>
      <c r="G150">
        <f t="shared" si="9"/>
        <v>4</v>
      </c>
      <c r="H150">
        <f t="shared" ca="1" si="10"/>
        <v>0</v>
      </c>
      <c r="I150">
        <f t="shared" ca="1" si="11"/>
        <v>0</v>
      </c>
      <c r="J150" t="str">
        <f ca="1">IF(OR(H150=0,H150=""),"",SUM(I$1:I150))</f>
        <v/>
      </c>
      <c r="K150" t="str">
        <f ca="1">IF(OR(H150=0,H150=""),"",VLOOKUP(H150,#REF!,2,0))</f>
        <v/>
      </c>
      <c r="L150" t="str">
        <f ca="1">IF(K150="","",VLOOKUP(INDIRECT(ADDRESS(F150,IF(#REF!&lt;&gt;"С",1,3),,,"Регистрация")),C:E,3,0))</f>
        <v/>
      </c>
    </row>
    <row r="151" spans="1:12" x14ac:dyDescent="0.25">
      <c r="A151" t="e">
        <f>IF(#REF!&lt;&gt;"С",IF(#REF!="","",1),IF(#REF!="","",1))</f>
        <v>#REF!</v>
      </c>
      <c r="B151" t="e">
        <f>IF(A151="","",SUM(A$1:A151))</f>
        <v>#REF!</v>
      </c>
      <c r="C151" t="e">
        <f ca="1">IF(B151="","",OFFSET(#REF!,ROW(),IF(#REF!&lt;&gt;"С",0,2),1,1))</f>
        <v>#REF!</v>
      </c>
      <c r="D151" t="e">
        <f ca="1">IF(B151="","",OFFSET(#REF!,ROW(),1,1,1))</f>
        <v>#REF!</v>
      </c>
      <c r="E151" t="e">
        <f ca="1">IF(C151="","",#REF!&amp;TEXT(B151,"000"))</f>
        <v>#REF!</v>
      </c>
      <c r="F151">
        <f t="shared" si="8"/>
        <v>39</v>
      </c>
      <c r="G151">
        <f t="shared" si="9"/>
        <v>5</v>
      </c>
      <c r="H151">
        <f t="shared" ca="1" si="10"/>
        <v>0</v>
      </c>
      <c r="I151">
        <f t="shared" ca="1" si="11"/>
        <v>0</v>
      </c>
      <c r="J151" t="str">
        <f ca="1">IF(OR(H151=0,H151=""),"",SUM(I$1:I151))</f>
        <v/>
      </c>
      <c r="K151" t="str">
        <f ca="1">IF(OR(H151=0,H151=""),"",VLOOKUP(H151,#REF!,2,0))</f>
        <v/>
      </c>
      <c r="L151" t="str">
        <f ca="1">IF(K151="","",VLOOKUP(INDIRECT(ADDRESS(F151,IF(#REF!&lt;&gt;"С",1,3),,,"Регистрация")),C:E,3,0))</f>
        <v/>
      </c>
    </row>
    <row r="152" spans="1:12" x14ac:dyDescent="0.25">
      <c r="A152" t="e">
        <f>IF(#REF!&lt;&gt;"С",IF(#REF!="","",1),IF(#REF!="","",1))</f>
        <v>#REF!</v>
      </c>
      <c r="B152" t="e">
        <f>IF(A152="","",SUM(A$1:A152))</f>
        <v>#REF!</v>
      </c>
      <c r="C152" t="e">
        <f ca="1">IF(B152="","",OFFSET(#REF!,ROW(),IF(#REF!&lt;&gt;"С",0,2),1,1))</f>
        <v>#REF!</v>
      </c>
      <c r="D152" t="e">
        <f ca="1">IF(B152="","",OFFSET(#REF!,ROW(),1,1,1))</f>
        <v>#REF!</v>
      </c>
      <c r="E152" t="e">
        <f ca="1">IF(C152="","",#REF!&amp;TEXT(B152,"000"))</f>
        <v>#REF!</v>
      </c>
      <c r="F152">
        <f t="shared" si="8"/>
        <v>39</v>
      </c>
      <c r="G152">
        <f t="shared" si="9"/>
        <v>6</v>
      </c>
      <c r="H152">
        <f t="shared" ca="1" si="10"/>
        <v>0</v>
      </c>
      <c r="I152">
        <f t="shared" ca="1" si="11"/>
        <v>0</v>
      </c>
      <c r="J152" t="str">
        <f ca="1">IF(OR(H152=0,H152=""),"",SUM(I$1:I152))</f>
        <v/>
      </c>
      <c r="K152" t="str">
        <f ca="1">IF(OR(H152=0,H152=""),"",VLOOKUP(H152,#REF!,2,0))</f>
        <v/>
      </c>
      <c r="L152" t="str">
        <f ca="1">IF(K152="","",VLOOKUP(INDIRECT(ADDRESS(F152,IF(#REF!&lt;&gt;"С",1,3),,,"Регистрация")),C:E,3,0))</f>
        <v/>
      </c>
    </row>
    <row r="153" spans="1:12" x14ac:dyDescent="0.25">
      <c r="A153" t="e">
        <f>IF(#REF!&lt;&gt;"С",IF(#REF!="","",1),IF(#REF!="","",1))</f>
        <v>#REF!</v>
      </c>
      <c r="B153" t="e">
        <f>IF(A153="","",SUM(A$1:A153))</f>
        <v>#REF!</v>
      </c>
      <c r="C153" t="e">
        <f ca="1">IF(B153="","",OFFSET(#REF!,ROW(),IF(#REF!&lt;&gt;"С",0,2),1,1))</f>
        <v>#REF!</v>
      </c>
      <c r="D153" t="e">
        <f ca="1">IF(B153="","",OFFSET(#REF!,ROW(),1,1,1))</f>
        <v>#REF!</v>
      </c>
      <c r="E153" t="e">
        <f ca="1">IF(C153="","",#REF!&amp;TEXT(B153,"000"))</f>
        <v>#REF!</v>
      </c>
      <c r="F153">
        <f t="shared" si="8"/>
        <v>40</v>
      </c>
      <c r="G153">
        <f t="shared" si="9"/>
        <v>3</v>
      </c>
      <c r="H153">
        <f t="shared" ca="1" si="10"/>
        <v>0</v>
      </c>
      <c r="I153">
        <f t="shared" ca="1" si="11"/>
        <v>0</v>
      </c>
      <c r="J153" t="str">
        <f ca="1">IF(OR(H153=0,H153=""),"",SUM(I$1:I153))</f>
        <v/>
      </c>
      <c r="K153" t="str">
        <f ca="1">IF(OR(H153=0,H153=""),"",VLOOKUP(H153,#REF!,2,0))</f>
        <v/>
      </c>
      <c r="L153" t="str">
        <f ca="1">IF(K153="","",VLOOKUP(INDIRECT(ADDRESS(F153,IF(#REF!&lt;&gt;"С",1,3),,,"Регистрация")),C:E,3,0))</f>
        <v/>
      </c>
    </row>
    <row r="154" spans="1:12" x14ac:dyDescent="0.25">
      <c r="A154" t="e">
        <f>IF(#REF!&lt;&gt;"С",IF(#REF!="","",1),IF(#REF!="","",1))</f>
        <v>#REF!</v>
      </c>
      <c r="B154" t="e">
        <f>IF(A154="","",SUM(A$1:A154))</f>
        <v>#REF!</v>
      </c>
      <c r="C154" t="e">
        <f ca="1">IF(B154="","",OFFSET(#REF!,ROW(),IF(#REF!&lt;&gt;"С",0,2),1,1))</f>
        <v>#REF!</v>
      </c>
      <c r="D154" t="e">
        <f ca="1">IF(B154="","",OFFSET(#REF!,ROW(),1,1,1))</f>
        <v>#REF!</v>
      </c>
      <c r="E154" t="e">
        <f ca="1">IF(C154="","",#REF!&amp;TEXT(B154,"000"))</f>
        <v>#REF!</v>
      </c>
      <c r="F154">
        <f t="shared" si="8"/>
        <v>40</v>
      </c>
      <c r="G154">
        <f t="shared" si="9"/>
        <v>4</v>
      </c>
      <c r="H154">
        <f t="shared" ca="1" si="10"/>
        <v>0</v>
      </c>
      <c r="I154">
        <f t="shared" ca="1" si="11"/>
        <v>0</v>
      </c>
      <c r="J154" t="str">
        <f ca="1">IF(OR(H154=0,H154=""),"",SUM(I$1:I154))</f>
        <v/>
      </c>
      <c r="K154" t="str">
        <f ca="1">IF(OR(H154=0,H154=""),"",VLOOKUP(H154,#REF!,2,0))</f>
        <v/>
      </c>
      <c r="L154" t="str">
        <f ca="1">IF(K154="","",VLOOKUP(INDIRECT(ADDRESS(F154,IF(#REF!&lt;&gt;"С",1,3),,,"Регистрация")),C:E,3,0))</f>
        <v/>
      </c>
    </row>
    <row r="155" spans="1:12" x14ac:dyDescent="0.25">
      <c r="A155" t="e">
        <f>IF(#REF!&lt;&gt;"С",IF(#REF!="","",1),IF(#REF!="","",1))</f>
        <v>#REF!</v>
      </c>
      <c r="B155" t="e">
        <f>IF(A155="","",SUM(A$1:A155))</f>
        <v>#REF!</v>
      </c>
      <c r="C155" t="e">
        <f ca="1">IF(B155="","",OFFSET(#REF!,ROW(),IF(#REF!&lt;&gt;"С",0,2),1,1))</f>
        <v>#REF!</v>
      </c>
      <c r="D155" t="e">
        <f ca="1">IF(B155="","",OFFSET(#REF!,ROW(),1,1,1))</f>
        <v>#REF!</v>
      </c>
      <c r="E155" t="e">
        <f ca="1">IF(C155="","",#REF!&amp;TEXT(B155,"000"))</f>
        <v>#REF!</v>
      </c>
      <c r="F155">
        <f t="shared" si="8"/>
        <v>40</v>
      </c>
      <c r="G155">
        <f t="shared" si="9"/>
        <v>5</v>
      </c>
      <c r="H155">
        <f t="shared" ca="1" si="10"/>
        <v>0</v>
      </c>
      <c r="I155">
        <f t="shared" ca="1" si="11"/>
        <v>0</v>
      </c>
      <c r="J155" t="str">
        <f ca="1">IF(OR(H155=0,H155=""),"",SUM(I$1:I155))</f>
        <v/>
      </c>
      <c r="K155" t="str">
        <f ca="1">IF(OR(H155=0,H155=""),"",VLOOKUP(H155,#REF!,2,0))</f>
        <v/>
      </c>
      <c r="L155" t="str">
        <f ca="1">IF(K155="","",VLOOKUP(INDIRECT(ADDRESS(F155,IF(#REF!&lt;&gt;"С",1,3),,,"Регистрация")),C:E,3,0))</f>
        <v/>
      </c>
    </row>
    <row r="156" spans="1:12" x14ac:dyDescent="0.25">
      <c r="A156" t="e">
        <f>IF(#REF!&lt;&gt;"С",IF(#REF!="","",1),IF(#REF!="","",1))</f>
        <v>#REF!</v>
      </c>
      <c r="B156" t="e">
        <f>IF(A156="","",SUM(A$1:A156))</f>
        <v>#REF!</v>
      </c>
      <c r="C156" t="e">
        <f ca="1">IF(B156="","",OFFSET(#REF!,ROW(),IF(#REF!&lt;&gt;"С",0,2),1,1))</f>
        <v>#REF!</v>
      </c>
      <c r="D156" t="e">
        <f ca="1">IF(B156="","",OFFSET(#REF!,ROW(),1,1,1))</f>
        <v>#REF!</v>
      </c>
      <c r="E156" t="e">
        <f ca="1">IF(C156="","",#REF!&amp;TEXT(B156,"000"))</f>
        <v>#REF!</v>
      </c>
      <c r="F156">
        <f t="shared" si="8"/>
        <v>40</v>
      </c>
      <c r="G156">
        <f t="shared" si="9"/>
        <v>6</v>
      </c>
      <c r="H156">
        <f t="shared" ca="1" si="10"/>
        <v>0</v>
      </c>
      <c r="I156">
        <f t="shared" ca="1" si="11"/>
        <v>0</v>
      </c>
      <c r="J156" t="str">
        <f ca="1">IF(OR(H156=0,H156=""),"",SUM(I$1:I156))</f>
        <v/>
      </c>
      <c r="K156" t="str">
        <f ca="1">IF(OR(H156=0,H156=""),"",VLOOKUP(H156,#REF!,2,0))</f>
        <v/>
      </c>
      <c r="L156" t="str">
        <f ca="1">IF(K156="","",VLOOKUP(INDIRECT(ADDRESS(F156,IF(#REF!&lt;&gt;"С",1,3),,,"Регистрация")),C:E,3,0))</f>
        <v/>
      </c>
    </row>
    <row r="157" spans="1:12" x14ac:dyDescent="0.25">
      <c r="A157" t="e">
        <f>IF(#REF!&lt;&gt;"С",IF(#REF!="","",1),IF(#REF!="","",1))</f>
        <v>#REF!</v>
      </c>
      <c r="B157" t="e">
        <f>IF(A157="","",SUM(A$1:A157))</f>
        <v>#REF!</v>
      </c>
      <c r="C157" t="e">
        <f ca="1">IF(B157="","",OFFSET(#REF!,ROW(),IF(#REF!&lt;&gt;"С",0,2),1,1))</f>
        <v>#REF!</v>
      </c>
      <c r="D157" t="e">
        <f ca="1">IF(B157="","",OFFSET(#REF!,ROW(),1,1,1))</f>
        <v>#REF!</v>
      </c>
      <c r="E157" t="e">
        <f ca="1">IF(C157="","",#REF!&amp;TEXT(B157,"000"))</f>
        <v>#REF!</v>
      </c>
      <c r="F157">
        <f t="shared" si="8"/>
        <v>41</v>
      </c>
      <c r="G157">
        <f t="shared" si="9"/>
        <v>3</v>
      </c>
      <c r="H157">
        <f t="shared" ca="1" si="10"/>
        <v>0</v>
      </c>
      <c r="I157">
        <f t="shared" ca="1" si="11"/>
        <v>0</v>
      </c>
      <c r="J157" t="str">
        <f ca="1">IF(OR(H157=0,H157=""),"",SUM(I$1:I157))</f>
        <v/>
      </c>
      <c r="K157" t="str">
        <f ca="1">IF(OR(H157=0,H157=""),"",VLOOKUP(H157,#REF!,2,0))</f>
        <v/>
      </c>
      <c r="L157" t="str">
        <f ca="1">IF(K157="","",VLOOKUP(INDIRECT(ADDRESS(F157,IF(#REF!&lt;&gt;"С",1,3),,,"Регистрация")),C:E,3,0))</f>
        <v/>
      </c>
    </row>
    <row r="158" spans="1:12" x14ac:dyDescent="0.25">
      <c r="A158" t="e">
        <f>IF(#REF!&lt;&gt;"С",IF(#REF!="","",1),IF(#REF!="","",1))</f>
        <v>#REF!</v>
      </c>
      <c r="B158" t="e">
        <f>IF(A158="","",SUM(A$1:A158))</f>
        <v>#REF!</v>
      </c>
      <c r="C158" t="e">
        <f ca="1">IF(B158="","",OFFSET(#REF!,ROW(),IF(#REF!&lt;&gt;"С",0,2),1,1))</f>
        <v>#REF!</v>
      </c>
      <c r="D158" t="e">
        <f ca="1">IF(B158="","",OFFSET(#REF!,ROW(),1,1,1))</f>
        <v>#REF!</v>
      </c>
      <c r="E158" t="e">
        <f ca="1">IF(C158="","",#REF!&amp;TEXT(B158,"000"))</f>
        <v>#REF!</v>
      </c>
      <c r="F158">
        <f t="shared" si="8"/>
        <v>41</v>
      </c>
      <c r="G158">
        <f t="shared" si="9"/>
        <v>4</v>
      </c>
      <c r="H158">
        <f t="shared" ca="1" si="10"/>
        <v>0</v>
      </c>
      <c r="I158">
        <f t="shared" ca="1" si="11"/>
        <v>0</v>
      </c>
      <c r="J158" t="str">
        <f ca="1">IF(OR(H158=0,H158=""),"",SUM(I$1:I158))</f>
        <v/>
      </c>
      <c r="K158" t="str">
        <f ca="1">IF(OR(H158=0,H158=""),"",VLOOKUP(H158,#REF!,2,0))</f>
        <v/>
      </c>
      <c r="L158" t="str">
        <f ca="1">IF(K158="","",VLOOKUP(INDIRECT(ADDRESS(F158,IF(#REF!&lt;&gt;"С",1,3),,,"Регистрация")),C:E,3,0))</f>
        <v/>
      </c>
    </row>
    <row r="159" spans="1:12" x14ac:dyDescent="0.25">
      <c r="A159" t="e">
        <f>IF(#REF!&lt;&gt;"С",IF(#REF!="","",1),IF(#REF!="","",1))</f>
        <v>#REF!</v>
      </c>
      <c r="B159" t="e">
        <f>IF(A159="","",SUM(A$1:A159))</f>
        <v>#REF!</v>
      </c>
      <c r="C159" t="e">
        <f ca="1">IF(B159="","",OFFSET(#REF!,ROW(),IF(#REF!&lt;&gt;"С",0,2),1,1))</f>
        <v>#REF!</v>
      </c>
      <c r="D159" t="e">
        <f ca="1">IF(B159="","",OFFSET(#REF!,ROW(),1,1,1))</f>
        <v>#REF!</v>
      </c>
      <c r="E159" t="e">
        <f ca="1">IF(C159="","",#REF!&amp;TEXT(B159,"000"))</f>
        <v>#REF!</v>
      </c>
      <c r="F159">
        <f t="shared" si="8"/>
        <v>41</v>
      </c>
      <c r="G159">
        <f t="shared" si="9"/>
        <v>5</v>
      </c>
      <c r="H159">
        <f t="shared" ca="1" si="10"/>
        <v>0</v>
      </c>
      <c r="I159">
        <f t="shared" ca="1" si="11"/>
        <v>0</v>
      </c>
      <c r="J159" t="str">
        <f ca="1">IF(OR(H159=0,H159=""),"",SUM(I$1:I159))</f>
        <v/>
      </c>
      <c r="K159" t="str">
        <f ca="1">IF(OR(H159=0,H159=""),"",VLOOKUP(H159,#REF!,2,0))</f>
        <v/>
      </c>
      <c r="L159" t="str">
        <f ca="1">IF(K159="","",VLOOKUP(INDIRECT(ADDRESS(F159,IF(#REF!&lt;&gt;"С",1,3),,,"Регистрация")),C:E,3,0))</f>
        <v/>
      </c>
    </row>
    <row r="160" spans="1:12" x14ac:dyDescent="0.25">
      <c r="A160" t="e">
        <f>IF(#REF!&lt;&gt;"С",IF(#REF!="","",1),IF(#REF!="","",1))</f>
        <v>#REF!</v>
      </c>
      <c r="B160" t="e">
        <f>IF(A160="","",SUM(A$1:A160))</f>
        <v>#REF!</v>
      </c>
      <c r="C160" t="e">
        <f ca="1">IF(B160="","",OFFSET(#REF!,ROW(),IF(#REF!&lt;&gt;"С",0,2),1,1))</f>
        <v>#REF!</v>
      </c>
      <c r="D160" t="e">
        <f ca="1">IF(B160="","",OFFSET(#REF!,ROW(),1,1,1))</f>
        <v>#REF!</v>
      </c>
      <c r="E160" t="e">
        <f ca="1">IF(C160="","",#REF!&amp;TEXT(B160,"000"))</f>
        <v>#REF!</v>
      </c>
      <c r="F160">
        <f t="shared" si="8"/>
        <v>41</v>
      </c>
      <c r="G160">
        <f t="shared" si="9"/>
        <v>6</v>
      </c>
      <c r="H160">
        <f t="shared" ca="1" si="10"/>
        <v>0</v>
      </c>
      <c r="I160">
        <f t="shared" ca="1" si="11"/>
        <v>0</v>
      </c>
      <c r="J160" t="str">
        <f ca="1">IF(OR(H160=0,H160=""),"",SUM(I$1:I160))</f>
        <v/>
      </c>
      <c r="K160" t="str">
        <f ca="1">IF(OR(H160=0,H160=""),"",VLOOKUP(H160,#REF!,2,0))</f>
        <v/>
      </c>
      <c r="L160" t="str">
        <f ca="1">IF(K160="","",VLOOKUP(INDIRECT(ADDRESS(F160,IF(#REF!&lt;&gt;"С",1,3),,,"Регистрация")),C:E,3,0))</f>
        <v/>
      </c>
    </row>
    <row r="161" spans="1:12" x14ac:dyDescent="0.25">
      <c r="A161" t="e">
        <f>IF(#REF!&lt;&gt;"С",IF(#REF!="","",1),IF(#REF!="","",1))</f>
        <v>#REF!</v>
      </c>
      <c r="B161" t="e">
        <f>IF(A161="","",SUM(A$1:A161))</f>
        <v>#REF!</v>
      </c>
      <c r="C161" t="e">
        <f ca="1">IF(B161="","",OFFSET(#REF!,ROW(),IF(#REF!&lt;&gt;"С",0,2),1,1))</f>
        <v>#REF!</v>
      </c>
      <c r="D161" t="e">
        <f ca="1">IF(B161="","",OFFSET(#REF!,ROW(),1,1,1))</f>
        <v>#REF!</v>
      </c>
      <c r="E161" t="e">
        <f ca="1">IF(C161="","",#REF!&amp;TEXT(B161,"000"))</f>
        <v>#REF!</v>
      </c>
      <c r="F161">
        <f t="shared" si="8"/>
        <v>42</v>
      </c>
      <c r="G161">
        <f t="shared" si="9"/>
        <v>3</v>
      </c>
      <c r="H161">
        <f t="shared" ca="1" si="10"/>
        <v>0</v>
      </c>
      <c r="I161">
        <f t="shared" ca="1" si="11"/>
        <v>0</v>
      </c>
      <c r="J161" t="str">
        <f ca="1">IF(OR(H161=0,H161=""),"",SUM(I$1:I161))</f>
        <v/>
      </c>
      <c r="K161" t="str">
        <f ca="1">IF(OR(H161=0,H161=""),"",VLOOKUP(H161,#REF!,2,0))</f>
        <v/>
      </c>
      <c r="L161" t="str">
        <f ca="1">IF(K161="","",VLOOKUP(INDIRECT(ADDRESS(F161,IF(#REF!&lt;&gt;"С",1,3),,,"Регистрация")),C:E,3,0))</f>
        <v/>
      </c>
    </row>
    <row r="162" spans="1:12" x14ac:dyDescent="0.25">
      <c r="A162" t="e">
        <f>IF(#REF!&lt;&gt;"С",IF(#REF!="","",1),IF(#REF!="","",1))</f>
        <v>#REF!</v>
      </c>
      <c r="B162" t="e">
        <f>IF(A162="","",SUM(A$1:A162))</f>
        <v>#REF!</v>
      </c>
      <c r="C162" t="e">
        <f ca="1">IF(B162="","",OFFSET(#REF!,ROW(),IF(#REF!&lt;&gt;"С",0,2),1,1))</f>
        <v>#REF!</v>
      </c>
      <c r="D162" t="e">
        <f ca="1">IF(B162="","",OFFSET(#REF!,ROW(),1,1,1))</f>
        <v>#REF!</v>
      </c>
      <c r="E162" t="e">
        <f ca="1">IF(C162="","",#REF!&amp;TEXT(B162,"000"))</f>
        <v>#REF!</v>
      </c>
      <c r="F162">
        <f t="shared" si="8"/>
        <v>42</v>
      </c>
      <c r="G162">
        <f t="shared" si="9"/>
        <v>4</v>
      </c>
      <c r="H162">
        <f t="shared" ca="1" si="10"/>
        <v>0</v>
      </c>
      <c r="I162">
        <f t="shared" ca="1" si="11"/>
        <v>0</v>
      </c>
      <c r="J162" t="str">
        <f ca="1">IF(OR(H162=0,H162=""),"",SUM(I$1:I162))</f>
        <v/>
      </c>
      <c r="K162" t="str">
        <f ca="1">IF(OR(H162=0,H162=""),"",VLOOKUP(H162,#REF!,2,0))</f>
        <v/>
      </c>
      <c r="L162" t="str">
        <f ca="1">IF(K162="","",VLOOKUP(INDIRECT(ADDRESS(F162,IF(#REF!&lt;&gt;"С",1,3),,,"Регистрация")),C:E,3,0))</f>
        <v/>
      </c>
    </row>
    <row r="163" spans="1:12" x14ac:dyDescent="0.25">
      <c r="A163" t="e">
        <f>IF(#REF!&lt;&gt;"С",IF(#REF!="","",1),IF(#REF!="","",1))</f>
        <v>#REF!</v>
      </c>
      <c r="B163" t="e">
        <f>IF(A163="","",SUM(A$1:A163))</f>
        <v>#REF!</v>
      </c>
      <c r="C163" t="e">
        <f ca="1">IF(B163="","",OFFSET(#REF!,ROW(),IF(#REF!&lt;&gt;"С",0,2),1,1))</f>
        <v>#REF!</v>
      </c>
      <c r="D163" t="e">
        <f ca="1">IF(B163="","",OFFSET(#REF!,ROW(),1,1,1))</f>
        <v>#REF!</v>
      </c>
      <c r="E163" t="e">
        <f ca="1">IF(C163="","",#REF!&amp;TEXT(B163,"000"))</f>
        <v>#REF!</v>
      </c>
      <c r="F163">
        <f t="shared" si="8"/>
        <v>42</v>
      </c>
      <c r="G163">
        <f t="shared" si="9"/>
        <v>5</v>
      </c>
      <c r="H163">
        <f t="shared" ca="1" si="10"/>
        <v>0</v>
      </c>
      <c r="I163">
        <f t="shared" ca="1" si="11"/>
        <v>0</v>
      </c>
      <c r="J163" t="str">
        <f ca="1">IF(OR(H163=0,H163=""),"",SUM(I$1:I163))</f>
        <v/>
      </c>
      <c r="K163" t="str">
        <f ca="1">IF(OR(H163=0,H163=""),"",VLOOKUP(H163,#REF!,2,0))</f>
        <v/>
      </c>
      <c r="L163" t="str">
        <f ca="1">IF(K163="","",VLOOKUP(INDIRECT(ADDRESS(F163,IF(#REF!&lt;&gt;"С",1,3),,,"Регистрация")),C:E,3,0))</f>
        <v/>
      </c>
    </row>
    <row r="164" spans="1:12" x14ac:dyDescent="0.25">
      <c r="A164" t="e">
        <f>IF(#REF!&lt;&gt;"С",IF(#REF!="","",1),IF(#REF!="","",1))</f>
        <v>#REF!</v>
      </c>
      <c r="B164" t="e">
        <f>IF(A164="","",SUM(A$1:A164))</f>
        <v>#REF!</v>
      </c>
      <c r="C164" t="e">
        <f ca="1">IF(B164="","",OFFSET(#REF!,ROW(),IF(#REF!&lt;&gt;"С",0,2),1,1))</f>
        <v>#REF!</v>
      </c>
      <c r="D164" t="e">
        <f ca="1">IF(B164="","",OFFSET(#REF!,ROW(),1,1,1))</f>
        <v>#REF!</v>
      </c>
      <c r="E164" t="e">
        <f ca="1">IF(C164="","",#REF!&amp;TEXT(B164,"000"))</f>
        <v>#REF!</v>
      </c>
      <c r="F164">
        <f t="shared" si="8"/>
        <v>42</v>
      </c>
      <c r="G164">
        <f t="shared" si="9"/>
        <v>6</v>
      </c>
      <c r="H164">
        <f t="shared" ca="1" si="10"/>
        <v>0</v>
      </c>
      <c r="I164">
        <f t="shared" ca="1" si="11"/>
        <v>0</v>
      </c>
      <c r="J164" t="str">
        <f ca="1">IF(OR(H164=0,H164=""),"",SUM(I$1:I164))</f>
        <v/>
      </c>
      <c r="K164" t="str">
        <f ca="1">IF(OR(H164=0,H164=""),"",VLOOKUP(H164,#REF!,2,0))</f>
        <v/>
      </c>
      <c r="L164" t="str">
        <f ca="1">IF(K164="","",VLOOKUP(INDIRECT(ADDRESS(F164,IF(#REF!&lt;&gt;"С",1,3),,,"Регистрация")),C:E,3,0))</f>
        <v/>
      </c>
    </row>
    <row r="165" spans="1:12" x14ac:dyDescent="0.25">
      <c r="A165" t="e">
        <f>IF(#REF!&lt;&gt;"С",IF(#REF!="","",1),IF(#REF!="","",1))</f>
        <v>#REF!</v>
      </c>
      <c r="B165" t="e">
        <f>IF(A165="","",SUM(A$1:A165))</f>
        <v>#REF!</v>
      </c>
      <c r="C165" t="e">
        <f ca="1">IF(B165="","",OFFSET(#REF!,ROW(),IF(#REF!&lt;&gt;"С",0,2),1,1))</f>
        <v>#REF!</v>
      </c>
      <c r="D165" t="e">
        <f ca="1">IF(B165="","",OFFSET(#REF!,ROW(),1,1,1))</f>
        <v>#REF!</v>
      </c>
      <c r="E165" t="e">
        <f ca="1">IF(C165="","",#REF!&amp;TEXT(B165,"000"))</f>
        <v>#REF!</v>
      </c>
      <c r="F165">
        <f t="shared" si="8"/>
        <v>43</v>
      </c>
      <c r="G165">
        <f t="shared" si="9"/>
        <v>3</v>
      </c>
      <c r="H165">
        <f t="shared" ca="1" si="10"/>
        <v>0</v>
      </c>
      <c r="I165">
        <f t="shared" ca="1" si="11"/>
        <v>0</v>
      </c>
      <c r="J165" t="str">
        <f ca="1">IF(OR(H165=0,H165=""),"",SUM(I$1:I165))</f>
        <v/>
      </c>
      <c r="K165" t="str">
        <f ca="1">IF(OR(H165=0,H165=""),"",VLOOKUP(H165,#REF!,2,0))</f>
        <v/>
      </c>
      <c r="L165" t="str">
        <f ca="1">IF(K165="","",VLOOKUP(INDIRECT(ADDRESS(F165,IF(#REF!&lt;&gt;"С",1,3),,,"Регистрация")),C:E,3,0))</f>
        <v/>
      </c>
    </row>
    <row r="166" spans="1:12" x14ac:dyDescent="0.25">
      <c r="A166" t="e">
        <f>IF(#REF!&lt;&gt;"С",IF(#REF!="","",1),IF(#REF!="","",1))</f>
        <v>#REF!</v>
      </c>
      <c r="B166" t="e">
        <f>IF(A166="","",SUM(A$1:A166))</f>
        <v>#REF!</v>
      </c>
      <c r="C166" t="e">
        <f ca="1">IF(B166="","",OFFSET(#REF!,ROW(),IF(#REF!&lt;&gt;"С",0,2),1,1))</f>
        <v>#REF!</v>
      </c>
      <c r="D166" t="e">
        <f ca="1">IF(B166="","",OFFSET(#REF!,ROW(),1,1,1))</f>
        <v>#REF!</v>
      </c>
      <c r="E166" t="e">
        <f ca="1">IF(C166="","",#REF!&amp;TEXT(B166,"000"))</f>
        <v>#REF!</v>
      </c>
      <c r="F166">
        <f t="shared" si="8"/>
        <v>43</v>
      </c>
      <c r="G166">
        <f t="shared" si="9"/>
        <v>4</v>
      </c>
      <c r="H166">
        <f t="shared" ca="1" si="10"/>
        <v>0</v>
      </c>
      <c r="I166">
        <f t="shared" ca="1" si="11"/>
        <v>0</v>
      </c>
      <c r="J166" t="str">
        <f ca="1">IF(OR(H166=0,H166=""),"",SUM(I$1:I166))</f>
        <v/>
      </c>
      <c r="K166" t="str">
        <f ca="1">IF(OR(H166=0,H166=""),"",VLOOKUP(H166,#REF!,2,0))</f>
        <v/>
      </c>
      <c r="L166" t="str">
        <f ca="1">IF(K166="","",VLOOKUP(INDIRECT(ADDRESS(F166,IF(#REF!&lt;&gt;"С",1,3),,,"Регистрация")),C:E,3,0))</f>
        <v/>
      </c>
    </row>
    <row r="167" spans="1:12" x14ac:dyDescent="0.25">
      <c r="A167" t="e">
        <f>IF(#REF!&lt;&gt;"С",IF(#REF!="","",1),IF(#REF!="","",1))</f>
        <v>#REF!</v>
      </c>
      <c r="B167" t="e">
        <f>IF(A167="","",SUM(A$1:A167))</f>
        <v>#REF!</v>
      </c>
      <c r="C167" t="e">
        <f ca="1">IF(B167="","",OFFSET(#REF!,ROW(),IF(#REF!&lt;&gt;"С",0,2),1,1))</f>
        <v>#REF!</v>
      </c>
      <c r="D167" t="e">
        <f ca="1">IF(B167="","",OFFSET(#REF!,ROW(),1,1,1))</f>
        <v>#REF!</v>
      </c>
      <c r="E167" t="e">
        <f ca="1">IF(C167="","",#REF!&amp;TEXT(B167,"000"))</f>
        <v>#REF!</v>
      </c>
      <c r="F167">
        <f t="shared" si="8"/>
        <v>43</v>
      </c>
      <c r="G167">
        <f t="shared" si="9"/>
        <v>5</v>
      </c>
      <c r="H167">
        <f t="shared" ca="1" si="10"/>
        <v>0</v>
      </c>
      <c r="I167">
        <f t="shared" ca="1" si="11"/>
        <v>0</v>
      </c>
      <c r="J167" t="str">
        <f ca="1">IF(OR(H167=0,H167=""),"",SUM(I$1:I167))</f>
        <v/>
      </c>
      <c r="K167" t="str">
        <f ca="1">IF(OR(H167=0,H167=""),"",VLOOKUP(H167,#REF!,2,0))</f>
        <v/>
      </c>
      <c r="L167" t="str">
        <f ca="1">IF(K167="","",VLOOKUP(INDIRECT(ADDRESS(F167,IF(#REF!&lt;&gt;"С",1,3),,,"Регистрация")),C:E,3,0))</f>
        <v/>
      </c>
    </row>
    <row r="168" spans="1:12" x14ac:dyDescent="0.25">
      <c r="A168" t="e">
        <f>IF(#REF!&lt;&gt;"С",IF(#REF!="","",1),IF(#REF!="","",1))</f>
        <v>#REF!</v>
      </c>
      <c r="B168" t="e">
        <f>IF(A168="","",SUM(A$1:A168))</f>
        <v>#REF!</v>
      </c>
      <c r="C168" t="e">
        <f ca="1">IF(B168="","",OFFSET(#REF!,ROW(),IF(#REF!&lt;&gt;"С",0,2),1,1))</f>
        <v>#REF!</v>
      </c>
      <c r="D168" t="e">
        <f ca="1">IF(B168="","",OFFSET(#REF!,ROW(),1,1,1))</f>
        <v>#REF!</v>
      </c>
      <c r="E168" t="e">
        <f ca="1">IF(C168="","",#REF!&amp;TEXT(B168,"000"))</f>
        <v>#REF!</v>
      </c>
      <c r="F168">
        <f t="shared" si="8"/>
        <v>43</v>
      </c>
      <c r="G168">
        <f t="shared" si="9"/>
        <v>6</v>
      </c>
      <c r="H168">
        <f t="shared" ca="1" si="10"/>
        <v>0</v>
      </c>
      <c r="I168">
        <f t="shared" ca="1" si="11"/>
        <v>0</v>
      </c>
      <c r="J168" t="str">
        <f ca="1">IF(OR(H168=0,H168=""),"",SUM(I$1:I168))</f>
        <v/>
      </c>
      <c r="K168" t="str">
        <f ca="1">IF(OR(H168=0,H168=""),"",VLOOKUP(H168,#REF!,2,0))</f>
        <v/>
      </c>
      <c r="L168" t="str">
        <f ca="1">IF(K168="","",VLOOKUP(INDIRECT(ADDRESS(F168,IF(#REF!&lt;&gt;"С",1,3),,,"Регистрация")),C:E,3,0))</f>
        <v/>
      </c>
    </row>
    <row r="169" spans="1:12" x14ac:dyDescent="0.25">
      <c r="A169" t="e">
        <f>IF(#REF!&lt;&gt;"С",IF(#REF!="","",1),IF(#REF!="","",1))</f>
        <v>#REF!</v>
      </c>
      <c r="B169" t="e">
        <f>IF(A169="","",SUM(A$1:A169))</f>
        <v>#REF!</v>
      </c>
      <c r="C169" t="e">
        <f ca="1">IF(B169="","",OFFSET(#REF!,ROW(),IF(#REF!&lt;&gt;"С",0,2),1,1))</f>
        <v>#REF!</v>
      </c>
      <c r="D169" t="e">
        <f ca="1">IF(B169="","",OFFSET(#REF!,ROW(),1,1,1))</f>
        <v>#REF!</v>
      </c>
      <c r="E169" t="e">
        <f ca="1">IF(C169="","",#REF!&amp;TEXT(B169,"000"))</f>
        <v>#REF!</v>
      </c>
      <c r="F169">
        <f t="shared" si="8"/>
        <v>44</v>
      </c>
      <c r="G169">
        <f t="shared" si="9"/>
        <v>3</v>
      </c>
      <c r="H169">
        <f t="shared" ca="1" si="10"/>
        <v>0</v>
      </c>
      <c r="I169">
        <f t="shared" ca="1" si="11"/>
        <v>0</v>
      </c>
      <c r="J169" t="str">
        <f ca="1">IF(OR(H169=0,H169=""),"",SUM(I$1:I169))</f>
        <v/>
      </c>
      <c r="K169" t="str">
        <f ca="1">IF(OR(H169=0,H169=""),"",VLOOKUP(H169,#REF!,2,0))</f>
        <v/>
      </c>
      <c r="L169" t="str">
        <f ca="1">IF(K169="","",VLOOKUP(INDIRECT(ADDRESS(F169,IF(#REF!&lt;&gt;"С",1,3),,,"Регистрация")),C:E,3,0))</f>
        <v/>
      </c>
    </row>
    <row r="170" spans="1:12" x14ac:dyDescent="0.25">
      <c r="A170" t="e">
        <f>IF(#REF!&lt;&gt;"С",IF(#REF!="","",1),IF(#REF!="","",1))</f>
        <v>#REF!</v>
      </c>
      <c r="B170" t="e">
        <f>IF(A170="","",SUM(A$1:A170))</f>
        <v>#REF!</v>
      </c>
      <c r="C170" t="e">
        <f ca="1">IF(B170="","",OFFSET(#REF!,ROW(),IF(#REF!&lt;&gt;"С",0,2),1,1))</f>
        <v>#REF!</v>
      </c>
      <c r="D170" t="e">
        <f ca="1">IF(B170="","",OFFSET(#REF!,ROW(),1,1,1))</f>
        <v>#REF!</v>
      </c>
      <c r="E170" t="e">
        <f ca="1">IF(C170="","",#REF!&amp;TEXT(B170,"000"))</f>
        <v>#REF!</v>
      </c>
      <c r="F170">
        <f t="shared" si="8"/>
        <v>44</v>
      </c>
      <c r="G170">
        <f t="shared" si="9"/>
        <v>4</v>
      </c>
      <c r="H170">
        <f t="shared" ca="1" si="10"/>
        <v>0</v>
      </c>
      <c r="I170">
        <f t="shared" ca="1" si="11"/>
        <v>0</v>
      </c>
      <c r="J170" t="str">
        <f ca="1">IF(OR(H170=0,H170=""),"",SUM(I$1:I170))</f>
        <v/>
      </c>
      <c r="K170" t="str">
        <f ca="1">IF(OR(H170=0,H170=""),"",VLOOKUP(H170,#REF!,2,0))</f>
        <v/>
      </c>
      <c r="L170" t="str">
        <f ca="1">IF(K170="","",VLOOKUP(INDIRECT(ADDRESS(F170,IF(#REF!&lt;&gt;"С",1,3),,,"Регистрация")),C:E,3,0))</f>
        <v/>
      </c>
    </row>
    <row r="171" spans="1:12" x14ac:dyDescent="0.25">
      <c r="A171" t="e">
        <f>IF(#REF!&lt;&gt;"С",IF(#REF!="","",1),IF(#REF!="","",1))</f>
        <v>#REF!</v>
      </c>
      <c r="B171" t="e">
        <f>IF(A171="","",SUM(A$1:A171))</f>
        <v>#REF!</v>
      </c>
      <c r="C171" t="e">
        <f ca="1">IF(B171="","",OFFSET(#REF!,ROW(),IF(#REF!&lt;&gt;"С",0,2),1,1))</f>
        <v>#REF!</v>
      </c>
      <c r="D171" t="e">
        <f ca="1">IF(B171="","",OFFSET(#REF!,ROW(),1,1,1))</f>
        <v>#REF!</v>
      </c>
      <c r="E171" t="e">
        <f ca="1">IF(C171="","",#REF!&amp;TEXT(B171,"000"))</f>
        <v>#REF!</v>
      </c>
      <c r="F171">
        <f t="shared" si="8"/>
        <v>44</v>
      </c>
      <c r="G171">
        <f t="shared" si="9"/>
        <v>5</v>
      </c>
      <c r="H171">
        <f t="shared" ca="1" si="10"/>
        <v>0</v>
      </c>
      <c r="I171">
        <f t="shared" ca="1" si="11"/>
        <v>0</v>
      </c>
      <c r="J171" t="str">
        <f ca="1">IF(OR(H171=0,H171=""),"",SUM(I$1:I171))</f>
        <v/>
      </c>
      <c r="K171" t="str">
        <f ca="1">IF(OR(H171=0,H171=""),"",VLOOKUP(H171,#REF!,2,0))</f>
        <v/>
      </c>
      <c r="L171" t="str">
        <f ca="1">IF(K171="","",VLOOKUP(INDIRECT(ADDRESS(F171,IF(#REF!&lt;&gt;"С",1,3),,,"Регистрация")),C:E,3,0))</f>
        <v/>
      </c>
    </row>
    <row r="172" spans="1:12" x14ac:dyDescent="0.25">
      <c r="A172" t="e">
        <f>IF(#REF!&lt;&gt;"С",IF(#REF!="","",1),IF(#REF!="","",1))</f>
        <v>#REF!</v>
      </c>
      <c r="B172" t="e">
        <f>IF(A172="","",SUM(A$1:A172))</f>
        <v>#REF!</v>
      </c>
      <c r="C172" t="e">
        <f ca="1">IF(B172="","",OFFSET(#REF!,ROW(),IF(#REF!&lt;&gt;"С",0,2),1,1))</f>
        <v>#REF!</v>
      </c>
      <c r="D172" t="e">
        <f ca="1">IF(B172="","",OFFSET(#REF!,ROW(),1,1,1))</f>
        <v>#REF!</v>
      </c>
      <c r="E172" t="e">
        <f ca="1">IF(C172="","",#REF!&amp;TEXT(B172,"000"))</f>
        <v>#REF!</v>
      </c>
      <c r="F172">
        <f t="shared" si="8"/>
        <v>44</v>
      </c>
      <c r="G172">
        <f t="shared" si="9"/>
        <v>6</v>
      </c>
      <c r="H172">
        <f t="shared" ca="1" si="10"/>
        <v>0</v>
      </c>
      <c r="I172">
        <f t="shared" ca="1" si="11"/>
        <v>0</v>
      </c>
      <c r="J172" t="str">
        <f ca="1">IF(OR(H172=0,H172=""),"",SUM(I$1:I172))</f>
        <v/>
      </c>
      <c r="K172" t="str">
        <f ca="1">IF(OR(H172=0,H172=""),"",VLOOKUP(H172,#REF!,2,0))</f>
        <v/>
      </c>
      <c r="L172" t="str">
        <f ca="1">IF(K172="","",VLOOKUP(INDIRECT(ADDRESS(F172,IF(#REF!&lt;&gt;"С",1,3),,,"Регистрация")),C:E,3,0))</f>
        <v/>
      </c>
    </row>
    <row r="173" spans="1:12" x14ac:dyDescent="0.25">
      <c r="A173" t="e">
        <f>IF(#REF!&lt;&gt;"С",IF(#REF!="","",1),IF(#REF!="","",1))</f>
        <v>#REF!</v>
      </c>
      <c r="B173" t="e">
        <f>IF(A173="","",SUM(A$1:A173))</f>
        <v>#REF!</v>
      </c>
      <c r="C173" t="e">
        <f ca="1">IF(B173="","",OFFSET(#REF!,ROW(),IF(#REF!&lt;&gt;"С",0,2),1,1))</f>
        <v>#REF!</v>
      </c>
      <c r="D173" t="e">
        <f ca="1">IF(B173="","",OFFSET(#REF!,ROW(),1,1,1))</f>
        <v>#REF!</v>
      </c>
      <c r="E173" t="e">
        <f ca="1">IF(C173="","",#REF!&amp;TEXT(B173,"000"))</f>
        <v>#REF!</v>
      </c>
      <c r="F173">
        <f t="shared" si="8"/>
        <v>45</v>
      </c>
      <c r="G173">
        <f t="shared" si="9"/>
        <v>3</v>
      </c>
      <c r="H173">
        <f t="shared" ca="1" si="10"/>
        <v>0</v>
      </c>
      <c r="I173">
        <f t="shared" ca="1" si="11"/>
        <v>0</v>
      </c>
      <c r="J173" t="str">
        <f ca="1">IF(OR(H173=0,H173=""),"",SUM(I$1:I173))</f>
        <v/>
      </c>
      <c r="K173" t="str">
        <f ca="1">IF(OR(H173=0,H173=""),"",VLOOKUP(H173,#REF!,2,0))</f>
        <v/>
      </c>
      <c r="L173" t="str">
        <f ca="1">IF(K173="","",VLOOKUP(INDIRECT(ADDRESS(F173,IF(#REF!&lt;&gt;"С",1,3),,,"Регистрация")),C:E,3,0))</f>
        <v/>
      </c>
    </row>
    <row r="174" spans="1:12" x14ac:dyDescent="0.25">
      <c r="A174" t="e">
        <f>IF(#REF!&lt;&gt;"С",IF(#REF!="","",1),IF(#REF!="","",1))</f>
        <v>#REF!</v>
      </c>
      <c r="B174" t="e">
        <f>IF(A174="","",SUM(A$1:A174))</f>
        <v>#REF!</v>
      </c>
      <c r="C174" t="e">
        <f ca="1">IF(B174="","",OFFSET(#REF!,ROW(),IF(#REF!&lt;&gt;"С",0,2),1,1))</f>
        <v>#REF!</v>
      </c>
      <c r="D174" t="e">
        <f ca="1">IF(B174="","",OFFSET(#REF!,ROW(),1,1,1))</f>
        <v>#REF!</v>
      </c>
      <c r="E174" t="e">
        <f ca="1">IF(C174="","",#REF!&amp;TEXT(B174,"000"))</f>
        <v>#REF!</v>
      </c>
      <c r="F174">
        <f t="shared" si="8"/>
        <v>45</v>
      </c>
      <c r="G174">
        <f t="shared" si="9"/>
        <v>4</v>
      </c>
      <c r="H174">
        <f t="shared" ca="1" si="10"/>
        <v>0</v>
      </c>
      <c r="I174">
        <f t="shared" ca="1" si="11"/>
        <v>0</v>
      </c>
      <c r="J174" t="str">
        <f ca="1">IF(OR(H174=0,H174=""),"",SUM(I$1:I174))</f>
        <v/>
      </c>
      <c r="K174" t="str">
        <f ca="1">IF(OR(H174=0,H174=""),"",VLOOKUP(H174,#REF!,2,0))</f>
        <v/>
      </c>
      <c r="L174" t="str">
        <f ca="1">IF(K174="","",VLOOKUP(INDIRECT(ADDRESS(F174,IF(#REF!&lt;&gt;"С",1,3),,,"Регистрация")),C:E,3,0))</f>
        <v/>
      </c>
    </row>
    <row r="175" spans="1:12" x14ac:dyDescent="0.25">
      <c r="A175" t="e">
        <f>IF(#REF!&lt;&gt;"С",IF(#REF!="","",1),IF(#REF!="","",1))</f>
        <v>#REF!</v>
      </c>
      <c r="B175" t="e">
        <f>IF(A175="","",SUM(A$1:A175))</f>
        <v>#REF!</v>
      </c>
      <c r="C175" t="e">
        <f ca="1">IF(B175="","",OFFSET(#REF!,ROW(),IF(#REF!&lt;&gt;"С",0,2),1,1))</f>
        <v>#REF!</v>
      </c>
      <c r="D175" t="e">
        <f ca="1">IF(B175="","",OFFSET(#REF!,ROW(),1,1,1))</f>
        <v>#REF!</v>
      </c>
      <c r="E175" t="e">
        <f ca="1">IF(C175="","",#REF!&amp;TEXT(B175,"000"))</f>
        <v>#REF!</v>
      </c>
      <c r="F175">
        <f t="shared" si="8"/>
        <v>45</v>
      </c>
      <c r="G175">
        <f t="shared" si="9"/>
        <v>5</v>
      </c>
      <c r="H175">
        <f t="shared" ca="1" si="10"/>
        <v>0</v>
      </c>
      <c r="I175">
        <f t="shared" ca="1" si="11"/>
        <v>0</v>
      </c>
      <c r="J175" t="str">
        <f ca="1">IF(OR(H175=0,H175=""),"",SUM(I$1:I175))</f>
        <v/>
      </c>
      <c r="K175" t="str">
        <f ca="1">IF(OR(H175=0,H175=""),"",VLOOKUP(H175,#REF!,2,0))</f>
        <v/>
      </c>
      <c r="L175" t="str">
        <f ca="1">IF(K175="","",VLOOKUP(INDIRECT(ADDRESS(F175,IF(#REF!&lt;&gt;"С",1,3),,,"Регистрация")),C:E,3,0))</f>
        <v/>
      </c>
    </row>
    <row r="176" spans="1:12" x14ac:dyDescent="0.25">
      <c r="A176" t="e">
        <f>IF(#REF!&lt;&gt;"С",IF(#REF!="","",1),IF(#REF!="","",1))</f>
        <v>#REF!</v>
      </c>
      <c r="B176" t="e">
        <f>IF(A176="","",SUM(A$1:A176))</f>
        <v>#REF!</v>
      </c>
      <c r="C176" t="e">
        <f ca="1">IF(B176="","",OFFSET(#REF!,ROW(),IF(#REF!&lt;&gt;"С",0,2),1,1))</f>
        <v>#REF!</v>
      </c>
      <c r="D176" t="e">
        <f ca="1">IF(B176="","",OFFSET(#REF!,ROW(),1,1,1))</f>
        <v>#REF!</v>
      </c>
      <c r="E176" t="e">
        <f ca="1">IF(C176="","",#REF!&amp;TEXT(B176,"000"))</f>
        <v>#REF!</v>
      </c>
      <c r="F176">
        <f t="shared" si="8"/>
        <v>45</v>
      </c>
      <c r="G176">
        <f t="shared" si="9"/>
        <v>6</v>
      </c>
      <c r="H176">
        <f t="shared" ca="1" si="10"/>
        <v>0</v>
      </c>
      <c r="I176">
        <f t="shared" ca="1" si="11"/>
        <v>0</v>
      </c>
      <c r="J176" t="str">
        <f ca="1">IF(OR(H176=0,H176=""),"",SUM(I$1:I176))</f>
        <v/>
      </c>
      <c r="K176" t="str">
        <f ca="1">IF(OR(H176=0,H176=""),"",VLOOKUP(H176,#REF!,2,0))</f>
        <v/>
      </c>
      <c r="L176" t="str">
        <f ca="1">IF(K176="","",VLOOKUP(INDIRECT(ADDRESS(F176,IF(#REF!&lt;&gt;"С",1,3),,,"Регистрация")),C:E,3,0))</f>
        <v/>
      </c>
    </row>
    <row r="177" spans="1:12" x14ac:dyDescent="0.25">
      <c r="A177" t="e">
        <f>IF(#REF!&lt;&gt;"С",IF(#REF!="","",1),IF(#REF!="","",1))</f>
        <v>#REF!</v>
      </c>
      <c r="B177" t="e">
        <f>IF(A177="","",SUM(A$1:A177))</f>
        <v>#REF!</v>
      </c>
      <c r="C177" t="e">
        <f ca="1">IF(B177="","",OFFSET(#REF!,ROW(),IF(#REF!&lt;&gt;"С",0,2),1,1))</f>
        <v>#REF!</v>
      </c>
      <c r="D177" t="e">
        <f ca="1">IF(B177="","",OFFSET(#REF!,ROW(),1,1,1))</f>
        <v>#REF!</v>
      </c>
      <c r="E177" t="e">
        <f ca="1">IF(C177="","",#REF!&amp;TEXT(B177,"000"))</f>
        <v>#REF!</v>
      </c>
      <c r="F177">
        <f t="shared" si="8"/>
        <v>46</v>
      </c>
      <c r="G177">
        <f t="shared" si="9"/>
        <v>3</v>
      </c>
      <c r="H177">
        <f t="shared" ca="1" si="10"/>
        <v>0</v>
      </c>
      <c r="I177">
        <f t="shared" ca="1" si="11"/>
        <v>0</v>
      </c>
      <c r="J177" t="str">
        <f ca="1">IF(OR(H177=0,H177=""),"",SUM(I$1:I177))</f>
        <v/>
      </c>
      <c r="K177" t="str">
        <f ca="1">IF(OR(H177=0,H177=""),"",VLOOKUP(H177,#REF!,2,0))</f>
        <v/>
      </c>
      <c r="L177" t="str">
        <f ca="1">IF(K177="","",VLOOKUP(INDIRECT(ADDRESS(F177,IF(#REF!&lt;&gt;"С",1,3),,,"Регистрация")),C:E,3,0))</f>
        <v/>
      </c>
    </row>
    <row r="178" spans="1:12" x14ac:dyDescent="0.25">
      <c r="A178" t="e">
        <f>IF(#REF!&lt;&gt;"С",IF(#REF!="","",1),IF(#REF!="","",1))</f>
        <v>#REF!</v>
      </c>
      <c r="B178" t="e">
        <f>IF(A178="","",SUM(A$1:A178))</f>
        <v>#REF!</v>
      </c>
      <c r="C178" t="e">
        <f ca="1">IF(B178="","",OFFSET(#REF!,ROW(),IF(#REF!&lt;&gt;"С",0,2),1,1))</f>
        <v>#REF!</v>
      </c>
      <c r="D178" t="e">
        <f ca="1">IF(B178="","",OFFSET(#REF!,ROW(),1,1,1))</f>
        <v>#REF!</v>
      </c>
      <c r="E178" t="e">
        <f ca="1">IF(C178="","",#REF!&amp;TEXT(B178,"000"))</f>
        <v>#REF!</v>
      </c>
      <c r="F178">
        <f t="shared" si="8"/>
        <v>46</v>
      </c>
      <c r="G178">
        <f t="shared" si="9"/>
        <v>4</v>
      </c>
      <c r="H178">
        <f t="shared" ca="1" si="10"/>
        <v>0</v>
      </c>
      <c r="I178">
        <f t="shared" ca="1" si="11"/>
        <v>0</v>
      </c>
      <c r="J178" t="str">
        <f ca="1">IF(OR(H178=0,H178=""),"",SUM(I$1:I178))</f>
        <v/>
      </c>
      <c r="K178" t="str">
        <f ca="1">IF(OR(H178=0,H178=""),"",VLOOKUP(H178,#REF!,2,0))</f>
        <v/>
      </c>
      <c r="L178" t="str">
        <f ca="1">IF(K178="","",VLOOKUP(INDIRECT(ADDRESS(F178,IF(#REF!&lt;&gt;"С",1,3),,,"Регистрация")),C:E,3,0))</f>
        <v/>
      </c>
    </row>
    <row r="179" spans="1:12" x14ac:dyDescent="0.25">
      <c r="A179" t="e">
        <f>IF(#REF!&lt;&gt;"С",IF(#REF!="","",1),IF(#REF!="","",1))</f>
        <v>#REF!</v>
      </c>
      <c r="B179" t="e">
        <f>IF(A179="","",SUM(A$1:A179))</f>
        <v>#REF!</v>
      </c>
      <c r="C179" t="e">
        <f ca="1">IF(B179="","",OFFSET(#REF!,ROW(),IF(#REF!&lt;&gt;"С",0,2),1,1))</f>
        <v>#REF!</v>
      </c>
      <c r="D179" t="e">
        <f ca="1">IF(B179="","",OFFSET(#REF!,ROW(),1,1,1))</f>
        <v>#REF!</v>
      </c>
      <c r="E179" t="e">
        <f ca="1">IF(C179="","",#REF!&amp;TEXT(B179,"000"))</f>
        <v>#REF!</v>
      </c>
      <c r="F179">
        <f t="shared" si="8"/>
        <v>46</v>
      </c>
      <c r="G179">
        <f t="shared" si="9"/>
        <v>5</v>
      </c>
      <c r="H179">
        <f t="shared" ca="1" si="10"/>
        <v>0</v>
      </c>
      <c r="I179">
        <f t="shared" ca="1" si="11"/>
        <v>0</v>
      </c>
      <c r="J179" t="str">
        <f ca="1">IF(OR(H179=0,H179=""),"",SUM(I$1:I179))</f>
        <v/>
      </c>
      <c r="K179" t="str">
        <f ca="1">IF(OR(H179=0,H179=""),"",VLOOKUP(H179,#REF!,2,0))</f>
        <v/>
      </c>
      <c r="L179" t="str">
        <f ca="1">IF(K179="","",VLOOKUP(INDIRECT(ADDRESS(F179,IF(#REF!&lt;&gt;"С",1,3),,,"Регистрация")),C:E,3,0))</f>
        <v/>
      </c>
    </row>
    <row r="180" spans="1:12" x14ac:dyDescent="0.25">
      <c r="A180" t="e">
        <f>IF(#REF!&lt;&gt;"С",IF(#REF!="","",1),IF(#REF!="","",1))</f>
        <v>#REF!</v>
      </c>
      <c r="B180" t="e">
        <f>IF(A180="","",SUM(A$1:A180))</f>
        <v>#REF!</v>
      </c>
      <c r="C180" t="e">
        <f ca="1">IF(B180="","",OFFSET(#REF!,ROW(),IF(#REF!&lt;&gt;"С",0,2),1,1))</f>
        <v>#REF!</v>
      </c>
      <c r="D180" t="e">
        <f ca="1">IF(B180="","",OFFSET(#REF!,ROW(),1,1,1))</f>
        <v>#REF!</v>
      </c>
      <c r="E180" t="e">
        <f ca="1">IF(C180="","",#REF!&amp;TEXT(B180,"000"))</f>
        <v>#REF!</v>
      </c>
      <c r="F180">
        <f t="shared" si="8"/>
        <v>46</v>
      </c>
      <c r="G180">
        <f t="shared" si="9"/>
        <v>6</v>
      </c>
      <c r="H180">
        <f t="shared" ca="1" si="10"/>
        <v>0</v>
      </c>
      <c r="I180">
        <f t="shared" ca="1" si="11"/>
        <v>0</v>
      </c>
      <c r="J180" t="str">
        <f ca="1">IF(OR(H180=0,H180=""),"",SUM(I$1:I180))</f>
        <v/>
      </c>
      <c r="K180" t="str">
        <f ca="1">IF(OR(H180=0,H180=""),"",VLOOKUP(H180,#REF!,2,0))</f>
        <v/>
      </c>
      <c r="L180" t="str">
        <f ca="1">IF(K180="","",VLOOKUP(INDIRECT(ADDRESS(F180,IF(#REF!&lt;&gt;"С",1,3),,,"Регистрация")),C:E,3,0))</f>
        <v/>
      </c>
    </row>
    <row r="181" spans="1:12" x14ac:dyDescent="0.25">
      <c r="A181" t="e">
        <f>IF(#REF!&lt;&gt;"С",IF(#REF!="","",1),IF(#REF!="","",1))</f>
        <v>#REF!</v>
      </c>
      <c r="B181" t="e">
        <f>IF(A181="","",SUM(A$1:A181))</f>
        <v>#REF!</v>
      </c>
      <c r="C181" t="e">
        <f ca="1">IF(B181="","",OFFSET(#REF!,ROW(),IF(#REF!&lt;&gt;"С",0,2),1,1))</f>
        <v>#REF!</v>
      </c>
      <c r="D181" t="e">
        <f ca="1">IF(B181="","",OFFSET(#REF!,ROW(),1,1,1))</f>
        <v>#REF!</v>
      </c>
      <c r="E181" t="e">
        <f ca="1">IF(C181="","",#REF!&amp;TEXT(B181,"000"))</f>
        <v>#REF!</v>
      </c>
      <c r="F181">
        <f t="shared" si="8"/>
        <v>47</v>
      </c>
      <c r="G181">
        <f t="shared" si="9"/>
        <v>3</v>
      </c>
      <c r="H181">
        <f t="shared" ca="1" si="10"/>
        <v>0</v>
      </c>
      <c r="I181">
        <f t="shared" ca="1" si="11"/>
        <v>0</v>
      </c>
      <c r="J181" t="str">
        <f ca="1">IF(OR(H181=0,H181=""),"",SUM(I$1:I181))</f>
        <v/>
      </c>
      <c r="K181" t="str">
        <f ca="1">IF(OR(H181=0,H181=""),"",VLOOKUP(H181,#REF!,2,0))</f>
        <v/>
      </c>
      <c r="L181" t="str">
        <f ca="1">IF(K181="","",VLOOKUP(INDIRECT(ADDRESS(F181,IF(#REF!&lt;&gt;"С",1,3),,,"Регистрация")),C:E,3,0))</f>
        <v/>
      </c>
    </row>
    <row r="182" spans="1:12" x14ac:dyDescent="0.25">
      <c r="A182" t="e">
        <f>IF(#REF!&lt;&gt;"С",IF(#REF!="","",1),IF(#REF!="","",1))</f>
        <v>#REF!</v>
      </c>
      <c r="B182" t="e">
        <f>IF(A182="","",SUM(A$1:A182))</f>
        <v>#REF!</v>
      </c>
      <c r="C182" t="e">
        <f ca="1">IF(B182="","",OFFSET(#REF!,ROW(),IF(#REF!&lt;&gt;"С",0,2),1,1))</f>
        <v>#REF!</v>
      </c>
      <c r="D182" t="e">
        <f ca="1">IF(B182="","",OFFSET(#REF!,ROW(),1,1,1))</f>
        <v>#REF!</v>
      </c>
      <c r="E182" t="e">
        <f ca="1">IF(C182="","",#REF!&amp;TEXT(B182,"000"))</f>
        <v>#REF!</v>
      </c>
      <c r="F182">
        <f t="shared" si="8"/>
        <v>47</v>
      </c>
      <c r="G182">
        <f t="shared" si="9"/>
        <v>4</v>
      </c>
      <c r="H182">
        <f t="shared" ca="1" si="10"/>
        <v>0</v>
      </c>
      <c r="I182">
        <f t="shared" ca="1" si="11"/>
        <v>0</v>
      </c>
      <c r="J182" t="str">
        <f ca="1">IF(OR(H182=0,H182=""),"",SUM(I$1:I182))</f>
        <v/>
      </c>
      <c r="K182" t="str">
        <f ca="1">IF(OR(H182=0,H182=""),"",VLOOKUP(H182,#REF!,2,0))</f>
        <v/>
      </c>
      <c r="L182" t="str">
        <f ca="1">IF(K182="","",VLOOKUP(INDIRECT(ADDRESS(F182,IF(#REF!&lt;&gt;"С",1,3),,,"Регистрация")),C:E,3,0))</f>
        <v/>
      </c>
    </row>
    <row r="183" spans="1:12" x14ac:dyDescent="0.25">
      <c r="A183" t="e">
        <f>IF(#REF!&lt;&gt;"С",IF(#REF!="","",1),IF(#REF!="","",1))</f>
        <v>#REF!</v>
      </c>
      <c r="B183" t="e">
        <f>IF(A183="","",SUM(A$1:A183))</f>
        <v>#REF!</v>
      </c>
      <c r="C183" t="e">
        <f ca="1">IF(B183="","",OFFSET(#REF!,ROW(),IF(#REF!&lt;&gt;"С",0,2),1,1))</f>
        <v>#REF!</v>
      </c>
      <c r="D183" t="e">
        <f ca="1">IF(B183="","",OFFSET(#REF!,ROW(),1,1,1))</f>
        <v>#REF!</v>
      </c>
      <c r="E183" t="e">
        <f ca="1">IF(C183="","",#REF!&amp;TEXT(B183,"000"))</f>
        <v>#REF!</v>
      </c>
      <c r="F183">
        <f t="shared" si="8"/>
        <v>47</v>
      </c>
      <c r="G183">
        <f t="shared" si="9"/>
        <v>5</v>
      </c>
      <c r="H183">
        <f t="shared" ca="1" si="10"/>
        <v>0</v>
      </c>
      <c r="I183">
        <f t="shared" ca="1" si="11"/>
        <v>0</v>
      </c>
      <c r="J183" t="str">
        <f ca="1">IF(OR(H183=0,H183=""),"",SUM(I$1:I183))</f>
        <v/>
      </c>
      <c r="K183" t="str">
        <f ca="1">IF(OR(H183=0,H183=""),"",VLOOKUP(H183,#REF!,2,0))</f>
        <v/>
      </c>
      <c r="L183" t="str">
        <f ca="1">IF(K183="","",VLOOKUP(INDIRECT(ADDRESS(F183,IF(#REF!&lt;&gt;"С",1,3),,,"Регистрация")),C:E,3,0))</f>
        <v/>
      </c>
    </row>
    <row r="184" spans="1:12" x14ac:dyDescent="0.25">
      <c r="A184" t="e">
        <f>IF(#REF!&lt;&gt;"С",IF(#REF!="","",1),IF(#REF!="","",1))</f>
        <v>#REF!</v>
      </c>
      <c r="B184" t="e">
        <f>IF(A184="","",SUM(A$1:A184))</f>
        <v>#REF!</v>
      </c>
      <c r="C184" t="e">
        <f ca="1">IF(B184="","",OFFSET(#REF!,ROW(),IF(#REF!&lt;&gt;"С",0,2),1,1))</f>
        <v>#REF!</v>
      </c>
      <c r="D184" t="e">
        <f ca="1">IF(B184="","",OFFSET(#REF!,ROW(),1,1,1))</f>
        <v>#REF!</v>
      </c>
      <c r="E184" t="e">
        <f ca="1">IF(C184="","",#REF!&amp;TEXT(B184,"000"))</f>
        <v>#REF!</v>
      </c>
      <c r="F184">
        <f t="shared" si="8"/>
        <v>47</v>
      </c>
      <c r="G184">
        <f t="shared" si="9"/>
        <v>6</v>
      </c>
      <c r="H184">
        <f t="shared" ca="1" si="10"/>
        <v>0</v>
      </c>
      <c r="I184">
        <f t="shared" ca="1" si="11"/>
        <v>0</v>
      </c>
      <c r="J184" t="str">
        <f ca="1">IF(OR(H184=0,H184=""),"",SUM(I$1:I184))</f>
        <v/>
      </c>
      <c r="K184" t="str">
        <f ca="1">IF(OR(H184=0,H184=""),"",VLOOKUP(H184,#REF!,2,0))</f>
        <v/>
      </c>
      <c r="L184" t="str">
        <f ca="1">IF(K184="","",VLOOKUP(INDIRECT(ADDRESS(F184,IF(#REF!&lt;&gt;"С",1,3),,,"Регистрация")),C:E,3,0))</f>
        <v/>
      </c>
    </row>
    <row r="185" spans="1:12" x14ac:dyDescent="0.25">
      <c r="A185" t="e">
        <f>IF(#REF!&lt;&gt;"С",IF(#REF!="","",1),IF(#REF!="","",1))</f>
        <v>#REF!</v>
      </c>
      <c r="B185" t="e">
        <f>IF(A185="","",SUM(A$1:A185))</f>
        <v>#REF!</v>
      </c>
      <c r="C185" t="e">
        <f ca="1">IF(B185="","",OFFSET(#REF!,ROW(),IF(#REF!&lt;&gt;"С",0,2),1,1))</f>
        <v>#REF!</v>
      </c>
      <c r="D185" t="e">
        <f ca="1">IF(B185="","",OFFSET(#REF!,ROW(),1,1,1))</f>
        <v>#REF!</v>
      </c>
      <c r="E185" t="e">
        <f ca="1">IF(C185="","",#REF!&amp;TEXT(B185,"000"))</f>
        <v>#REF!</v>
      </c>
      <c r="F185">
        <f t="shared" si="8"/>
        <v>48</v>
      </c>
      <c r="G185">
        <f t="shared" si="9"/>
        <v>3</v>
      </c>
      <c r="H185">
        <f t="shared" ca="1" si="10"/>
        <v>0</v>
      </c>
      <c r="I185">
        <f t="shared" ca="1" si="11"/>
        <v>0</v>
      </c>
      <c r="J185" t="str">
        <f ca="1">IF(OR(H185=0,H185=""),"",SUM(I$1:I185))</f>
        <v/>
      </c>
      <c r="K185" t="str">
        <f ca="1">IF(OR(H185=0,H185=""),"",VLOOKUP(H185,#REF!,2,0))</f>
        <v/>
      </c>
      <c r="L185" t="str">
        <f ca="1">IF(K185="","",VLOOKUP(INDIRECT(ADDRESS(F185,IF(#REF!&lt;&gt;"С",1,3),,,"Регистрация")),C:E,3,0))</f>
        <v/>
      </c>
    </row>
    <row r="186" spans="1:12" x14ac:dyDescent="0.25">
      <c r="A186" t="e">
        <f>IF(#REF!&lt;&gt;"С",IF(#REF!="","",1),IF(#REF!="","",1))</f>
        <v>#REF!</v>
      </c>
      <c r="B186" t="e">
        <f>IF(A186="","",SUM(A$1:A186))</f>
        <v>#REF!</v>
      </c>
      <c r="C186" t="e">
        <f ca="1">IF(B186="","",OFFSET(#REF!,ROW(),IF(#REF!&lt;&gt;"С",0,2),1,1))</f>
        <v>#REF!</v>
      </c>
      <c r="D186" t="e">
        <f ca="1">IF(B186="","",OFFSET(#REF!,ROW(),1,1,1))</f>
        <v>#REF!</v>
      </c>
      <c r="E186" t="e">
        <f ca="1">IF(C186="","",#REF!&amp;TEXT(B186,"000"))</f>
        <v>#REF!</v>
      </c>
      <c r="F186">
        <f t="shared" si="8"/>
        <v>48</v>
      </c>
      <c r="G186">
        <f t="shared" si="9"/>
        <v>4</v>
      </c>
      <c r="H186">
        <f t="shared" ca="1" si="10"/>
        <v>0</v>
      </c>
      <c r="I186">
        <f t="shared" ca="1" si="11"/>
        <v>0</v>
      </c>
      <c r="J186" t="str">
        <f ca="1">IF(OR(H186=0,H186=""),"",SUM(I$1:I186))</f>
        <v/>
      </c>
      <c r="K186" t="str">
        <f ca="1">IF(OR(H186=0,H186=""),"",VLOOKUP(H186,#REF!,2,0))</f>
        <v/>
      </c>
      <c r="L186" t="str">
        <f ca="1">IF(K186="","",VLOOKUP(INDIRECT(ADDRESS(F186,IF(#REF!&lt;&gt;"С",1,3),,,"Регистрация")),C:E,3,0))</f>
        <v/>
      </c>
    </row>
    <row r="187" spans="1:12" x14ac:dyDescent="0.25">
      <c r="A187" t="e">
        <f>IF(#REF!&lt;&gt;"С",IF(#REF!="","",1),IF(#REF!="","",1))</f>
        <v>#REF!</v>
      </c>
      <c r="B187" t="e">
        <f>IF(A187="","",SUM(A$1:A187))</f>
        <v>#REF!</v>
      </c>
      <c r="C187" t="e">
        <f ca="1">IF(B187="","",OFFSET(#REF!,ROW(),IF(#REF!&lt;&gt;"С",0,2),1,1))</f>
        <v>#REF!</v>
      </c>
      <c r="D187" t="e">
        <f ca="1">IF(B187="","",OFFSET(#REF!,ROW(),1,1,1))</f>
        <v>#REF!</v>
      </c>
      <c r="E187" t="e">
        <f ca="1">IF(C187="","",#REF!&amp;TEXT(B187,"000"))</f>
        <v>#REF!</v>
      </c>
      <c r="F187">
        <f t="shared" si="8"/>
        <v>48</v>
      </c>
      <c r="G187">
        <f t="shared" si="9"/>
        <v>5</v>
      </c>
      <c r="H187">
        <f t="shared" ca="1" si="10"/>
        <v>0</v>
      </c>
      <c r="I187">
        <f t="shared" ca="1" si="11"/>
        <v>0</v>
      </c>
      <c r="J187" t="str">
        <f ca="1">IF(OR(H187=0,H187=""),"",SUM(I$1:I187))</f>
        <v/>
      </c>
      <c r="K187" t="str">
        <f ca="1">IF(OR(H187=0,H187=""),"",VLOOKUP(H187,#REF!,2,0))</f>
        <v/>
      </c>
      <c r="L187" t="str">
        <f ca="1">IF(K187="","",VLOOKUP(INDIRECT(ADDRESS(F187,IF(#REF!&lt;&gt;"С",1,3),,,"Регистрация")),C:E,3,0))</f>
        <v/>
      </c>
    </row>
    <row r="188" spans="1:12" x14ac:dyDescent="0.25">
      <c r="A188" t="e">
        <f>IF(#REF!&lt;&gt;"С",IF(#REF!="","",1),IF(#REF!="","",1))</f>
        <v>#REF!</v>
      </c>
      <c r="B188" t="e">
        <f>IF(A188="","",SUM(A$1:A188))</f>
        <v>#REF!</v>
      </c>
      <c r="C188" t="e">
        <f ca="1">IF(B188="","",OFFSET(#REF!,ROW(),IF(#REF!&lt;&gt;"С",0,2),1,1))</f>
        <v>#REF!</v>
      </c>
      <c r="D188" t="e">
        <f ca="1">IF(B188="","",OFFSET(#REF!,ROW(),1,1,1))</f>
        <v>#REF!</v>
      </c>
      <c r="E188" t="e">
        <f ca="1">IF(C188="","",#REF!&amp;TEXT(B188,"000"))</f>
        <v>#REF!</v>
      </c>
      <c r="F188">
        <f t="shared" si="8"/>
        <v>48</v>
      </c>
      <c r="G188">
        <f t="shared" si="9"/>
        <v>6</v>
      </c>
      <c r="H188">
        <f t="shared" ca="1" si="10"/>
        <v>0</v>
      </c>
      <c r="I188">
        <f t="shared" ca="1" si="11"/>
        <v>0</v>
      </c>
      <c r="J188" t="str">
        <f ca="1">IF(OR(H188=0,H188=""),"",SUM(I$1:I188))</f>
        <v/>
      </c>
      <c r="K188" t="str">
        <f ca="1">IF(OR(H188=0,H188=""),"",VLOOKUP(H188,#REF!,2,0))</f>
        <v/>
      </c>
      <c r="L188" t="str">
        <f ca="1">IF(K188="","",VLOOKUP(INDIRECT(ADDRESS(F188,IF(#REF!&lt;&gt;"С",1,3),,,"Регистрация")),C:E,3,0))</f>
        <v/>
      </c>
    </row>
    <row r="189" spans="1:12" x14ac:dyDescent="0.25">
      <c r="A189" t="e">
        <f>IF(#REF!&lt;&gt;"С",IF(#REF!="","",1),IF(#REF!="","",1))</f>
        <v>#REF!</v>
      </c>
      <c r="B189" t="e">
        <f>IF(A189="","",SUM(A$1:A189))</f>
        <v>#REF!</v>
      </c>
      <c r="C189" t="e">
        <f ca="1">IF(B189="","",OFFSET(#REF!,ROW(),IF(#REF!&lt;&gt;"С",0,2),1,1))</f>
        <v>#REF!</v>
      </c>
      <c r="D189" t="e">
        <f ca="1">IF(B189="","",OFFSET(#REF!,ROW(),1,1,1))</f>
        <v>#REF!</v>
      </c>
      <c r="E189" t="e">
        <f ca="1">IF(C189="","",#REF!&amp;TEXT(B189,"000"))</f>
        <v>#REF!</v>
      </c>
      <c r="F189">
        <f t="shared" si="8"/>
        <v>49</v>
      </c>
      <c r="G189">
        <f t="shared" si="9"/>
        <v>3</v>
      </c>
      <c r="H189">
        <f t="shared" ca="1" si="10"/>
        <v>0</v>
      </c>
      <c r="I189">
        <f t="shared" ca="1" si="11"/>
        <v>0</v>
      </c>
      <c r="J189" t="str">
        <f ca="1">IF(OR(H189=0,H189=""),"",SUM(I$1:I189))</f>
        <v/>
      </c>
      <c r="K189" t="str">
        <f ca="1">IF(OR(H189=0,H189=""),"",VLOOKUP(H189,#REF!,2,0))</f>
        <v/>
      </c>
      <c r="L189" t="str">
        <f ca="1">IF(K189="","",VLOOKUP(INDIRECT(ADDRESS(F189,IF(#REF!&lt;&gt;"С",1,3),,,"Регистрация")),C:E,3,0))</f>
        <v/>
      </c>
    </row>
    <row r="190" spans="1:12" x14ac:dyDescent="0.25">
      <c r="A190" t="e">
        <f>IF(#REF!&lt;&gt;"С",IF(#REF!="","",1),IF(#REF!="","",1))</f>
        <v>#REF!</v>
      </c>
      <c r="B190" t="e">
        <f>IF(A190="","",SUM(A$1:A190))</f>
        <v>#REF!</v>
      </c>
      <c r="C190" t="e">
        <f ca="1">IF(B190="","",OFFSET(#REF!,ROW(),IF(#REF!&lt;&gt;"С",0,2),1,1))</f>
        <v>#REF!</v>
      </c>
      <c r="D190" t="e">
        <f ca="1">IF(B190="","",OFFSET(#REF!,ROW(),1,1,1))</f>
        <v>#REF!</v>
      </c>
      <c r="E190" t="e">
        <f ca="1">IF(C190="","",#REF!&amp;TEXT(B190,"000"))</f>
        <v>#REF!</v>
      </c>
      <c r="F190">
        <f t="shared" si="8"/>
        <v>49</v>
      </c>
      <c r="G190">
        <f t="shared" si="9"/>
        <v>4</v>
      </c>
      <c r="H190">
        <f t="shared" ca="1" si="10"/>
        <v>0</v>
      </c>
      <c r="I190">
        <f t="shared" ca="1" si="11"/>
        <v>0</v>
      </c>
      <c r="J190" t="str">
        <f ca="1">IF(OR(H190=0,H190=""),"",SUM(I$1:I190))</f>
        <v/>
      </c>
      <c r="K190" t="str">
        <f ca="1">IF(OR(H190=0,H190=""),"",VLOOKUP(H190,#REF!,2,0))</f>
        <v/>
      </c>
      <c r="L190" t="str">
        <f ca="1">IF(K190="","",VLOOKUP(INDIRECT(ADDRESS(F190,IF(#REF!&lt;&gt;"С",1,3),,,"Регистрация")),C:E,3,0))</f>
        <v/>
      </c>
    </row>
    <row r="191" spans="1:12" x14ac:dyDescent="0.25">
      <c r="A191" t="e">
        <f>IF(#REF!&lt;&gt;"С",IF(#REF!="","",1),IF(#REF!="","",1))</f>
        <v>#REF!</v>
      </c>
      <c r="B191" t="e">
        <f>IF(A191="","",SUM(A$1:A191))</f>
        <v>#REF!</v>
      </c>
      <c r="C191" t="e">
        <f ca="1">IF(B191="","",OFFSET(#REF!,ROW(),IF(#REF!&lt;&gt;"С",0,2),1,1))</f>
        <v>#REF!</v>
      </c>
      <c r="D191" t="e">
        <f ca="1">IF(B191="","",OFFSET(#REF!,ROW(),1,1,1))</f>
        <v>#REF!</v>
      </c>
      <c r="E191" t="e">
        <f ca="1">IF(C191="","",#REF!&amp;TEXT(B191,"000"))</f>
        <v>#REF!</v>
      </c>
      <c r="F191">
        <f t="shared" si="8"/>
        <v>49</v>
      </c>
      <c r="G191">
        <f t="shared" si="9"/>
        <v>5</v>
      </c>
      <c r="H191">
        <f t="shared" ca="1" si="10"/>
        <v>0</v>
      </c>
      <c r="I191">
        <f t="shared" ca="1" si="11"/>
        <v>0</v>
      </c>
      <c r="J191" t="str">
        <f ca="1">IF(OR(H191=0,H191=""),"",SUM(I$1:I191))</f>
        <v/>
      </c>
      <c r="K191" t="str">
        <f ca="1">IF(OR(H191=0,H191=""),"",VLOOKUP(H191,#REF!,2,0))</f>
        <v/>
      </c>
      <c r="L191" t="str">
        <f ca="1">IF(K191="","",VLOOKUP(INDIRECT(ADDRESS(F191,IF(#REF!&lt;&gt;"С",1,3),,,"Регистрация")),C:E,3,0))</f>
        <v/>
      </c>
    </row>
    <row r="192" spans="1:12" x14ac:dyDescent="0.25">
      <c r="A192" t="e">
        <f>IF(#REF!&lt;&gt;"С",IF(#REF!="","",1),IF(#REF!="","",1))</f>
        <v>#REF!</v>
      </c>
      <c r="B192" t="e">
        <f>IF(A192="","",SUM(A$1:A192))</f>
        <v>#REF!</v>
      </c>
      <c r="C192" t="e">
        <f ca="1">IF(B192="","",OFFSET(#REF!,ROW(),IF(#REF!&lt;&gt;"С",0,2),1,1))</f>
        <v>#REF!</v>
      </c>
      <c r="D192" t="e">
        <f ca="1">IF(B192="","",OFFSET(#REF!,ROW(),1,1,1))</f>
        <v>#REF!</v>
      </c>
      <c r="E192" t="e">
        <f ca="1">IF(C192="","",#REF!&amp;TEXT(B192,"000"))</f>
        <v>#REF!</v>
      </c>
      <c r="F192">
        <f t="shared" si="8"/>
        <v>49</v>
      </c>
      <c r="G192">
        <f t="shared" si="9"/>
        <v>6</v>
      </c>
      <c r="H192">
        <f t="shared" ca="1" si="10"/>
        <v>0</v>
      </c>
      <c r="I192">
        <f t="shared" ca="1" si="11"/>
        <v>0</v>
      </c>
      <c r="J192" t="str">
        <f ca="1">IF(OR(H192=0,H192=""),"",SUM(I$1:I192))</f>
        <v/>
      </c>
      <c r="K192" t="str">
        <f ca="1">IF(OR(H192=0,H192=""),"",VLOOKUP(H192,#REF!,2,0))</f>
        <v/>
      </c>
      <c r="L192" t="str">
        <f ca="1">IF(K192="","",VLOOKUP(INDIRECT(ADDRESS(F192,IF(#REF!&lt;&gt;"С",1,3),,,"Регистрация")),C:E,3,0))</f>
        <v/>
      </c>
    </row>
    <row r="193" spans="1:12" x14ac:dyDescent="0.25">
      <c r="A193" t="e">
        <f>IF(#REF!&lt;&gt;"С",IF(#REF!="","",1),IF(#REF!="","",1))</f>
        <v>#REF!</v>
      </c>
      <c r="B193" t="e">
        <f>IF(A193="","",SUM(A$1:A193))</f>
        <v>#REF!</v>
      </c>
      <c r="C193" t="e">
        <f ca="1">IF(B193="","",OFFSET(#REF!,ROW(),IF(#REF!&lt;&gt;"С",0,2),1,1))</f>
        <v>#REF!</v>
      </c>
      <c r="D193" t="e">
        <f ca="1">IF(B193="","",OFFSET(#REF!,ROW(),1,1,1))</f>
        <v>#REF!</v>
      </c>
      <c r="E193" t="e">
        <f ca="1">IF(C193="","",#REF!&amp;TEXT(B193,"000"))</f>
        <v>#REF!</v>
      </c>
      <c r="F193">
        <f t="shared" si="8"/>
        <v>50</v>
      </c>
      <c r="G193">
        <f t="shared" si="9"/>
        <v>3</v>
      </c>
      <c r="H193">
        <f t="shared" ca="1" si="10"/>
        <v>0</v>
      </c>
      <c r="I193">
        <f t="shared" ca="1" si="11"/>
        <v>0</v>
      </c>
      <c r="J193" t="str">
        <f ca="1">IF(OR(H193=0,H193=""),"",SUM(I$1:I193))</f>
        <v/>
      </c>
      <c r="K193" t="str">
        <f ca="1">IF(OR(H193=0,H193=""),"",VLOOKUP(H193,#REF!,2,0))</f>
        <v/>
      </c>
      <c r="L193" t="str">
        <f ca="1">IF(K193="","",VLOOKUP(INDIRECT(ADDRESS(F193,IF(#REF!&lt;&gt;"С",1,3),,,"Регистрация")),C:E,3,0))</f>
        <v/>
      </c>
    </row>
    <row r="194" spans="1:12" x14ac:dyDescent="0.25">
      <c r="A194" t="e">
        <f>IF(#REF!&lt;&gt;"С",IF(#REF!="","",1),IF(#REF!="","",1))</f>
        <v>#REF!</v>
      </c>
      <c r="B194" t="e">
        <f>IF(A194="","",SUM(A$1:A194))</f>
        <v>#REF!</v>
      </c>
      <c r="C194" t="e">
        <f ca="1">IF(B194="","",OFFSET(#REF!,ROW(),IF(#REF!&lt;&gt;"С",0,2),1,1))</f>
        <v>#REF!</v>
      </c>
      <c r="D194" t="e">
        <f ca="1">IF(B194="","",OFFSET(#REF!,ROW(),1,1,1))</f>
        <v>#REF!</v>
      </c>
      <c r="E194" t="e">
        <f ca="1">IF(C194="","",#REF!&amp;TEXT(B194,"000"))</f>
        <v>#REF!</v>
      </c>
      <c r="F194">
        <f t="shared" ref="F194:F257" si="12">QUOTIENT(ROW()+7,4)</f>
        <v>50</v>
      </c>
      <c r="G194">
        <f t="shared" ref="G194:G257" si="13">MOD(ROW()-1,4)+3</f>
        <v>4</v>
      </c>
      <c r="H194">
        <f t="shared" ref="H194:H257" ca="1" si="14">INDIRECT(ADDRESS(F194,G194,,,"Регистрация"))</f>
        <v>0</v>
      </c>
      <c r="I194">
        <f t="shared" ref="I194:I257" ca="1" si="15">IF(OR(H194=0,H194=""),0,1)</f>
        <v>0</v>
      </c>
      <c r="J194" t="str">
        <f ca="1">IF(OR(H194=0,H194=""),"",SUM(I$1:I194))</f>
        <v/>
      </c>
      <c r="K194" t="str">
        <f ca="1">IF(OR(H194=0,H194=""),"",VLOOKUP(H194,#REF!,2,0))</f>
        <v/>
      </c>
      <c r="L194" t="str">
        <f ca="1">IF(K194="","",VLOOKUP(INDIRECT(ADDRESS(F194,IF(#REF!&lt;&gt;"С",1,3),,,"Регистрация")),C:E,3,0))</f>
        <v/>
      </c>
    </row>
    <row r="195" spans="1:12" x14ac:dyDescent="0.25">
      <c r="A195" t="e">
        <f>IF(#REF!&lt;&gt;"С",IF(#REF!="","",1),IF(#REF!="","",1))</f>
        <v>#REF!</v>
      </c>
      <c r="B195" t="e">
        <f>IF(A195="","",SUM(A$1:A195))</f>
        <v>#REF!</v>
      </c>
      <c r="C195" t="e">
        <f ca="1">IF(B195="","",OFFSET(#REF!,ROW(),IF(#REF!&lt;&gt;"С",0,2),1,1))</f>
        <v>#REF!</v>
      </c>
      <c r="D195" t="e">
        <f ca="1">IF(B195="","",OFFSET(#REF!,ROW(),1,1,1))</f>
        <v>#REF!</v>
      </c>
      <c r="E195" t="e">
        <f ca="1">IF(C195="","",#REF!&amp;TEXT(B195,"000"))</f>
        <v>#REF!</v>
      </c>
      <c r="F195">
        <f t="shared" si="12"/>
        <v>50</v>
      </c>
      <c r="G195">
        <f t="shared" si="13"/>
        <v>5</v>
      </c>
      <c r="H195">
        <f t="shared" ca="1" si="14"/>
        <v>0</v>
      </c>
      <c r="I195">
        <f t="shared" ca="1" si="15"/>
        <v>0</v>
      </c>
      <c r="J195" t="str">
        <f ca="1">IF(OR(H195=0,H195=""),"",SUM(I$1:I195))</f>
        <v/>
      </c>
      <c r="K195" t="str">
        <f ca="1">IF(OR(H195=0,H195=""),"",VLOOKUP(H195,#REF!,2,0))</f>
        <v/>
      </c>
      <c r="L195" t="str">
        <f ca="1">IF(K195="","",VLOOKUP(INDIRECT(ADDRESS(F195,IF(#REF!&lt;&gt;"С",1,3),,,"Регистрация")),C:E,3,0))</f>
        <v/>
      </c>
    </row>
    <row r="196" spans="1:12" x14ac:dyDescent="0.25">
      <c r="A196" t="e">
        <f>IF(#REF!&lt;&gt;"С",IF(#REF!="","",1),IF(#REF!="","",1))</f>
        <v>#REF!</v>
      </c>
      <c r="B196" t="e">
        <f>IF(A196="","",SUM(A$1:A196))</f>
        <v>#REF!</v>
      </c>
      <c r="C196" t="e">
        <f ca="1">IF(B196="","",OFFSET(#REF!,ROW(),IF(#REF!&lt;&gt;"С",0,2),1,1))</f>
        <v>#REF!</v>
      </c>
      <c r="D196" t="e">
        <f ca="1">IF(B196="","",OFFSET(#REF!,ROW(),1,1,1))</f>
        <v>#REF!</v>
      </c>
      <c r="E196" t="e">
        <f ca="1">IF(C196="","",#REF!&amp;TEXT(B196,"000"))</f>
        <v>#REF!</v>
      </c>
      <c r="F196">
        <f t="shared" si="12"/>
        <v>50</v>
      </c>
      <c r="G196">
        <f t="shared" si="13"/>
        <v>6</v>
      </c>
      <c r="H196">
        <f t="shared" ca="1" si="14"/>
        <v>0</v>
      </c>
      <c r="I196">
        <f t="shared" ca="1" si="15"/>
        <v>0</v>
      </c>
      <c r="J196" t="str">
        <f ca="1">IF(OR(H196=0,H196=""),"",SUM(I$1:I196))</f>
        <v/>
      </c>
      <c r="K196" t="str">
        <f ca="1">IF(OR(H196=0,H196=""),"",VLOOKUP(H196,#REF!,2,0))</f>
        <v/>
      </c>
      <c r="L196" t="str">
        <f ca="1">IF(K196="","",VLOOKUP(INDIRECT(ADDRESS(F196,IF(#REF!&lt;&gt;"С",1,3),,,"Регистрация")),C:E,3,0))</f>
        <v/>
      </c>
    </row>
    <row r="197" spans="1:12" x14ac:dyDescent="0.25">
      <c r="A197" t="e">
        <f>IF(#REF!&lt;&gt;"С",IF(#REF!="","",1),IF(#REF!="","",1))</f>
        <v>#REF!</v>
      </c>
      <c r="B197" t="e">
        <f>IF(A197="","",SUM(A$1:A197))</f>
        <v>#REF!</v>
      </c>
      <c r="C197" t="e">
        <f ca="1">IF(B197="","",OFFSET(#REF!,ROW(),IF(#REF!&lt;&gt;"С",0,2),1,1))</f>
        <v>#REF!</v>
      </c>
      <c r="D197" t="e">
        <f ca="1">IF(B197="","",OFFSET(#REF!,ROW(),1,1,1))</f>
        <v>#REF!</v>
      </c>
      <c r="E197" t="e">
        <f ca="1">IF(C197="","",#REF!&amp;TEXT(B197,"000"))</f>
        <v>#REF!</v>
      </c>
      <c r="F197">
        <f t="shared" si="12"/>
        <v>51</v>
      </c>
      <c r="G197">
        <f t="shared" si="13"/>
        <v>3</v>
      </c>
      <c r="H197">
        <f t="shared" ca="1" si="14"/>
        <v>0</v>
      </c>
      <c r="I197">
        <f t="shared" ca="1" si="15"/>
        <v>0</v>
      </c>
      <c r="J197" t="str">
        <f ca="1">IF(OR(H197=0,H197=""),"",SUM(I$1:I197))</f>
        <v/>
      </c>
      <c r="K197" t="str">
        <f ca="1">IF(OR(H197=0,H197=""),"",VLOOKUP(H197,#REF!,2,0))</f>
        <v/>
      </c>
      <c r="L197" t="str">
        <f ca="1">IF(K197="","",VLOOKUP(INDIRECT(ADDRESS(F197,IF(#REF!&lt;&gt;"С",1,3),,,"Регистрация")),C:E,3,0))</f>
        <v/>
      </c>
    </row>
    <row r="198" spans="1:12" x14ac:dyDescent="0.25">
      <c r="A198" t="e">
        <f>IF(#REF!&lt;&gt;"С",IF(#REF!="","",1),IF(#REF!="","",1))</f>
        <v>#REF!</v>
      </c>
      <c r="B198" t="e">
        <f>IF(A198="","",SUM(A$1:A198))</f>
        <v>#REF!</v>
      </c>
      <c r="C198" t="e">
        <f ca="1">IF(B198="","",OFFSET(#REF!,ROW(),IF(#REF!&lt;&gt;"С",0,2),1,1))</f>
        <v>#REF!</v>
      </c>
      <c r="D198" t="e">
        <f ca="1">IF(B198="","",OFFSET(#REF!,ROW(),1,1,1))</f>
        <v>#REF!</v>
      </c>
      <c r="E198" t="e">
        <f ca="1">IF(C198="","",#REF!&amp;TEXT(B198,"000"))</f>
        <v>#REF!</v>
      </c>
      <c r="F198">
        <f t="shared" si="12"/>
        <v>51</v>
      </c>
      <c r="G198">
        <f t="shared" si="13"/>
        <v>4</v>
      </c>
      <c r="H198">
        <f t="shared" ca="1" si="14"/>
        <v>0</v>
      </c>
      <c r="I198">
        <f t="shared" ca="1" si="15"/>
        <v>0</v>
      </c>
      <c r="J198" t="str">
        <f ca="1">IF(OR(H198=0,H198=""),"",SUM(I$1:I198))</f>
        <v/>
      </c>
      <c r="K198" t="str">
        <f ca="1">IF(OR(H198=0,H198=""),"",VLOOKUP(H198,#REF!,2,0))</f>
        <v/>
      </c>
      <c r="L198" t="str">
        <f ca="1">IF(K198="","",VLOOKUP(INDIRECT(ADDRESS(F198,IF(#REF!&lt;&gt;"С",1,3),,,"Регистрация")),C:E,3,0))</f>
        <v/>
      </c>
    </row>
    <row r="199" spans="1:12" x14ac:dyDescent="0.25">
      <c r="A199" t="e">
        <f>IF(#REF!&lt;&gt;"С",IF(#REF!="","",1),IF(#REF!="","",1))</f>
        <v>#REF!</v>
      </c>
      <c r="B199" t="e">
        <f>IF(A199="","",SUM(A$1:A199))</f>
        <v>#REF!</v>
      </c>
      <c r="C199" t="e">
        <f ca="1">IF(B199="","",OFFSET(#REF!,ROW(),IF(#REF!&lt;&gt;"С",0,2),1,1))</f>
        <v>#REF!</v>
      </c>
      <c r="D199" t="e">
        <f ca="1">IF(B199="","",OFFSET(#REF!,ROW(),1,1,1))</f>
        <v>#REF!</v>
      </c>
      <c r="E199" t="e">
        <f ca="1">IF(C199="","",#REF!&amp;TEXT(B199,"000"))</f>
        <v>#REF!</v>
      </c>
      <c r="F199">
        <f t="shared" si="12"/>
        <v>51</v>
      </c>
      <c r="G199">
        <f t="shared" si="13"/>
        <v>5</v>
      </c>
      <c r="H199">
        <f t="shared" ca="1" si="14"/>
        <v>0</v>
      </c>
      <c r="I199">
        <f t="shared" ca="1" si="15"/>
        <v>0</v>
      </c>
      <c r="J199" t="str">
        <f ca="1">IF(OR(H199=0,H199=""),"",SUM(I$1:I199))</f>
        <v/>
      </c>
      <c r="K199" t="str">
        <f ca="1">IF(OR(H199=0,H199=""),"",VLOOKUP(H199,#REF!,2,0))</f>
        <v/>
      </c>
      <c r="L199" t="str">
        <f ca="1">IF(K199="","",VLOOKUP(INDIRECT(ADDRESS(F199,IF(#REF!&lt;&gt;"С",1,3),,,"Регистрация")),C:E,3,0))</f>
        <v/>
      </c>
    </row>
    <row r="200" spans="1:12" x14ac:dyDescent="0.25">
      <c r="A200" t="e">
        <f>IF(#REF!&lt;&gt;"С",IF(#REF!="","",1),IF(#REF!="","",1))</f>
        <v>#REF!</v>
      </c>
      <c r="B200" t="e">
        <f>IF(A200="","",SUM(A$1:A200))</f>
        <v>#REF!</v>
      </c>
      <c r="C200" t="e">
        <f ca="1">IF(B200="","",OFFSET(#REF!,ROW(),IF(#REF!&lt;&gt;"С",0,2),1,1))</f>
        <v>#REF!</v>
      </c>
      <c r="D200" t="e">
        <f ca="1">IF(B200="","",OFFSET(#REF!,ROW(),1,1,1))</f>
        <v>#REF!</v>
      </c>
      <c r="E200" t="e">
        <f ca="1">IF(C200="","",#REF!&amp;TEXT(B200,"000"))</f>
        <v>#REF!</v>
      </c>
      <c r="F200">
        <f t="shared" si="12"/>
        <v>51</v>
      </c>
      <c r="G200">
        <f t="shared" si="13"/>
        <v>6</v>
      </c>
      <c r="H200">
        <f t="shared" ca="1" si="14"/>
        <v>0</v>
      </c>
      <c r="I200">
        <f t="shared" ca="1" si="15"/>
        <v>0</v>
      </c>
      <c r="J200" t="str">
        <f ca="1">IF(OR(H200=0,H200=""),"",SUM(I$1:I200))</f>
        <v/>
      </c>
      <c r="K200" t="str">
        <f ca="1">IF(OR(H200=0,H200=""),"",VLOOKUP(H200,#REF!,2,0))</f>
        <v/>
      </c>
      <c r="L200" t="str">
        <f ca="1">IF(K200="","",VLOOKUP(INDIRECT(ADDRESS(F200,IF(#REF!&lt;&gt;"С",1,3),,,"Регистрация")),C:E,3,0))</f>
        <v/>
      </c>
    </row>
    <row r="201" spans="1:12" x14ac:dyDescent="0.25">
      <c r="E201" t="str">
        <f>IF(C201="","",#REF!&amp;TEXT(B201,"000"))</f>
        <v/>
      </c>
      <c r="F201">
        <f t="shared" si="12"/>
        <v>52</v>
      </c>
      <c r="G201">
        <f t="shared" si="13"/>
        <v>3</v>
      </c>
      <c r="H201">
        <f t="shared" ca="1" si="14"/>
        <v>0</v>
      </c>
      <c r="I201">
        <f t="shared" ca="1" si="15"/>
        <v>0</v>
      </c>
      <c r="J201" t="str">
        <f ca="1">IF(OR(H201=0,H201=""),"",SUM(I$1:I201))</f>
        <v/>
      </c>
      <c r="K201" t="str">
        <f ca="1">IF(OR(H201=0,H201=""),"",VLOOKUP(H201,#REF!,2,0))</f>
        <v/>
      </c>
      <c r="L201" t="str">
        <f ca="1">IF(K201="","",VLOOKUP(INDIRECT(ADDRESS(F201,IF(#REF!&lt;&gt;"С",1,3),,,"Регистрация")),C:E,3,0))</f>
        <v/>
      </c>
    </row>
    <row r="202" spans="1:12" x14ac:dyDescent="0.25">
      <c r="E202" t="str">
        <f>IF(C202="","",#REF!&amp;TEXT(B202,"000"))</f>
        <v/>
      </c>
      <c r="F202">
        <f t="shared" si="12"/>
        <v>52</v>
      </c>
      <c r="G202">
        <f t="shared" si="13"/>
        <v>4</v>
      </c>
      <c r="H202">
        <f t="shared" ca="1" si="14"/>
        <v>0</v>
      </c>
      <c r="I202">
        <f t="shared" ca="1" si="15"/>
        <v>0</v>
      </c>
      <c r="J202" t="str">
        <f ca="1">IF(OR(H202=0,H202=""),"",SUM(I$1:I202))</f>
        <v/>
      </c>
      <c r="K202" t="str">
        <f ca="1">IF(OR(H202=0,H202=""),"",VLOOKUP(H202,#REF!,2,0))</f>
        <v/>
      </c>
      <c r="L202" t="str">
        <f ca="1">IF(K202="","",VLOOKUP(INDIRECT(ADDRESS(F202,IF(#REF!&lt;&gt;"С",1,3),,,"Регистрация")),C:E,3,0))</f>
        <v/>
      </c>
    </row>
    <row r="203" spans="1:12" x14ac:dyDescent="0.25">
      <c r="E203" t="str">
        <f>IF(C203="","",#REF!&amp;TEXT(B203,"000"))</f>
        <v/>
      </c>
      <c r="F203">
        <f t="shared" si="12"/>
        <v>52</v>
      </c>
      <c r="G203">
        <f t="shared" si="13"/>
        <v>5</v>
      </c>
      <c r="H203">
        <f t="shared" ca="1" si="14"/>
        <v>0</v>
      </c>
      <c r="I203">
        <f t="shared" ca="1" si="15"/>
        <v>0</v>
      </c>
      <c r="J203" t="str">
        <f ca="1">IF(OR(H203=0,H203=""),"",SUM(I$1:I203))</f>
        <v/>
      </c>
      <c r="K203" t="str">
        <f ca="1">IF(OR(H203=0,H203=""),"",VLOOKUP(H203,#REF!,2,0))</f>
        <v/>
      </c>
      <c r="L203" t="str">
        <f ca="1">IF(K203="","",VLOOKUP(INDIRECT(ADDRESS(F203,IF(#REF!&lt;&gt;"С",1,3),,,"Регистрация")),C:E,3,0))</f>
        <v/>
      </c>
    </row>
    <row r="204" spans="1:12" x14ac:dyDescent="0.25">
      <c r="E204" t="str">
        <f>IF(C204="","",#REF!&amp;TEXT(B204,"000"))</f>
        <v/>
      </c>
      <c r="F204">
        <f t="shared" si="12"/>
        <v>52</v>
      </c>
      <c r="G204">
        <f t="shared" si="13"/>
        <v>6</v>
      </c>
      <c r="H204">
        <f t="shared" ca="1" si="14"/>
        <v>0</v>
      </c>
      <c r="I204">
        <f t="shared" ca="1" si="15"/>
        <v>0</v>
      </c>
      <c r="J204" t="str">
        <f ca="1">IF(OR(H204=0,H204=""),"",SUM(I$1:I204))</f>
        <v/>
      </c>
      <c r="K204" t="str">
        <f ca="1">IF(OR(H204=0,H204=""),"",VLOOKUP(H204,#REF!,2,0))</f>
        <v/>
      </c>
      <c r="L204" t="str">
        <f ca="1">IF(K204="","",VLOOKUP(INDIRECT(ADDRESS(F204,IF(#REF!&lt;&gt;"С",1,3),,,"Регистрация")),C:E,3,0))</f>
        <v/>
      </c>
    </row>
    <row r="205" spans="1:12" x14ac:dyDescent="0.25">
      <c r="E205" t="str">
        <f>IF(C205="","",#REF!&amp;TEXT(B205,"000"))</f>
        <v/>
      </c>
      <c r="F205">
        <f t="shared" si="12"/>
        <v>53</v>
      </c>
      <c r="G205">
        <f t="shared" si="13"/>
        <v>3</v>
      </c>
      <c r="H205">
        <f t="shared" ca="1" si="14"/>
        <v>0</v>
      </c>
      <c r="I205">
        <f t="shared" ca="1" si="15"/>
        <v>0</v>
      </c>
      <c r="J205" t="str">
        <f ca="1">IF(OR(H205=0,H205=""),"",SUM(I$1:I205))</f>
        <v/>
      </c>
      <c r="K205" t="str">
        <f ca="1">IF(OR(H205=0,H205=""),"",VLOOKUP(H205,#REF!,2,0))</f>
        <v/>
      </c>
      <c r="L205" t="str">
        <f ca="1">IF(K205="","",VLOOKUP(INDIRECT(ADDRESS(F205,IF(#REF!&lt;&gt;"С",1,3),,,"Регистрация")),C:E,3,0))</f>
        <v/>
      </c>
    </row>
    <row r="206" spans="1:12" x14ac:dyDescent="0.25">
      <c r="E206" t="str">
        <f>IF(C206="","",#REF!&amp;TEXT(B206,"000"))</f>
        <v/>
      </c>
      <c r="F206">
        <f t="shared" si="12"/>
        <v>53</v>
      </c>
      <c r="G206">
        <f t="shared" si="13"/>
        <v>4</v>
      </c>
      <c r="H206">
        <f t="shared" ca="1" si="14"/>
        <v>0</v>
      </c>
      <c r="I206">
        <f t="shared" ca="1" si="15"/>
        <v>0</v>
      </c>
      <c r="J206" t="str">
        <f ca="1">IF(OR(H206=0,H206=""),"",SUM(I$1:I206))</f>
        <v/>
      </c>
      <c r="K206" t="str">
        <f ca="1">IF(OR(H206=0,H206=""),"",VLOOKUP(H206,#REF!,2,0))</f>
        <v/>
      </c>
      <c r="L206" t="str">
        <f ca="1">IF(K206="","",VLOOKUP(INDIRECT(ADDRESS(F206,IF(#REF!&lt;&gt;"С",1,3),,,"Регистрация")),C:E,3,0))</f>
        <v/>
      </c>
    </row>
    <row r="207" spans="1:12" x14ac:dyDescent="0.25">
      <c r="E207" t="str">
        <f>IF(C207="","",#REF!&amp;TEXT(B207,"000"))</f>
        <v/>
      </c>
      <c r="F207">
        <f t="shared" si="12"/>
        <v>53</v>
      </c>
      <c r="G207">
        <f t="shared" si="13"/>
        <v>5</v>
      </c>
      <c r="H207">
        <f t="shared" ca="1" si="14"/>
        <v>0</v>
      </c>
      <c r="I207">
        <f t="shared" ca="1" si="15"/>
        <v>0</v>
      </c>
      <c r="J207" t="str">
        <f ca="1">IF(OR(H207=0,H207=""),"",SUM(I$1:I207))</f>
        <v/>
      </c>
      <c r="K207" t="str">
        <f ca="1">IF(OR(H207=0,H207=""),"",VLOOKUP(H207,#REF!,2,0))</f>
        <v/>
      </c>
      <c r="L207" t="str">
        <f ca="1">IF(K207="","",VLOOKUP(INDIRECT(ADDRESS(F207,IF(#REF!&lt;&gt;"С",1,3),,,"Регистрация")),C:E,3,0))</f>
        <v/>
      </c>
    </row>
    <row r="208" spans="1:12" x14ac:dyDescent="0.25">
      <c r="E208" t="str">
        <f>IF(C208="","",#REF!&amp;TEXT(B208,"000"))</f>
        <v/>
      </c>
      <c r="F208">
        <f t="shared" si="12"/>
        <v>53</v>
      </c>
      <c r="G208">
        <f t="shared" si="13"/>
        <v>6</v>
      </c>
      <c r="H208">
        <f t="shared" ca="1" si="14"/>
        <v>0</v>
      </c>
      <c r="I208">
        <f t="shared" ca="1" si="15"/>
        <v>0</v>
      </c>
      <c r="J208" t="str">
        <f ca="1">IF(OR(H208=0,H208=""),"",SUM(I$1:I208))</f>
        <v/>
      </c>
      <c r="K208" t="str">
        <f ca="1">IF(OR(H208=0,H208=""),"",VLOOKUP(H208,#REF!,2,0))</f>
        <v/>
      </c>
      <c r="L208" t="str">
        <f ca="1">IF(K208="","",VLOOKUP(INDIRECT(ADDRESS(F208,IF(#REF!&lt;&gt;"С",1,3),,,"Регистрация")),C:E,3,0))</f>
        <v/>
      </c>
    </row>
    <row r="209" spans="5:12" x14ac:dyDescent="0.25">
      <c r="E209" t="str">
        <f>IF(C209="","",#REF!&amp;TEXT(B209,"000"))</f>
        <v/>
      </c>
      <c r="F209">
        <f t="shared" si="12"/>
        <v>54</v>
      </c>
      <c r="G209">
        <f t="shared" si="13"/>
        <v>3</v>
      </c>
      <c r="H209">
        <f t="shared" ca="1" si="14"/>
        <v>0</v>
      </c>
      <c r="I209">
        <f t="shared" ca="1" si="15"/>
        <v>0</v>
      </c>
      <c r="J209" t="str">
        <f ca="1">IF(OR(H209=0,H209=""),"",SUM(I$1:I209))</f>
        <v/>
      </c>
      <c r="K209" t="str">
        <f ca="1">IF(OR(H209=0,H209=""),"",VLOOKUP(H209,#REF!,2,0))</f>
        <v/>
      </c>
      <c r="L209" t="str">
        <f ca="1">IF(K209="","",VLOOKUP(INDIRECT(ADDRESS(F209,IF(#REF!&lt;&gt;"С",1,3),,,"Регистрация")),C:E,3,0))</f>
        <v/>
      </c>
    </row>
    <row r="210" spans="5:12" x14ac:dyDescent="0.25">
      <c r="E210" t="str">
        <f>IF(C210="","",#REF!&amp;TEXT(B210,"000"))</f>
        <v/>
      </c>
      <c r="F210">
        <f t="shared" si="12"/>
        <v>54</v>
      </c>
      <c r="G210">
        <f t="shared" si="13"/>
        <v>4</v>
      </c>
      <c r="H210">
        <f t="shared" ca="1" si="14"/>
        <v>0</v>
      </c>
      <c r="I210">
        <f t="shared" ca="1" si="15"/>
        <v>0</v>
      </c>
      <c r="J210" t="str">
        <f ca="1">IF(OR(H210=0,H210=""),"",SUM(I$1:I210))</f>
        <v/>
      </c>
      <c r="K210" t="str">
        <f ca="1">IF(OR(H210=0,H210=""),"",VLOOKUP(H210,#REF!,2,0))</f>
        <v/>
      </c>
      <c r="L210" t="str">
        <f ca="1">IF(K210="","",VLOOKUP(INDIRECT(ADDRESS(F210,IF(#REF!&lt;&gt;"С",1,3),,,"Регистрация")),C:E,3,0))</f>
        <v/>
      </c>
    </row>
    <row r="211" spans="5:12" x14ac:dyDescent="0.25">
      <c r="E211" t="str">
        <f>IF(C211="","",#REF!&amp;TEXT(B211,"000"))</f>
        <v/>
      </c>
      <c r="F211">
        <f t="shared" si="12"/>
        <v>54</v>
      </c>
      <c r="G211">
        <f t="shared" si="13"/>
        <v>5</v>
      </c>
      <c r="H211">
        <f t="shared" ca="1" si="14"/>
        <v>0</v>
      </c>
      <c r="I211">
        <f t="shared" ca="1" si="15"/>
        <v>0</v>
      </c>
      <c r="J211" t="str">
        <f ca="1">IF(OR(H211=0,H211=""),"",SUM(I$1:I211))</f>
        <v/>
      </c>
      <c r="K211" t="str">
        <f ca="1">IF(OR(H211=0,H211=""),"",VLOOKUP(H211,#REF!,2,0))</f>
        <v/>
      </c>
      <c r="L211" t="str">
        <f ca="1">IF(K211="","",VLOOKUP(INDIRECT(ADDRESS(F211,IF(#REF!&lt;&gt;"С",1,3),,,"Регистрация")),C:E,3,0))</f>
        <v/>
      </c>
    </row>
    <row r="212" spans="5:12" x14ac:dyDescent="0.25">
      <c r="E212" t="str">
        <f>IF(C212="","",#REF!&amp;TEXT(B212,"000"))</f>
        <v/>
      </c>
      <c r="F212">
        <f t="shared" si="12"/>
        <v>54</v>
      </c>
      <c r="G212">
        <f t="shared" si="13"/>
        <v>6</v>
      </c>
      <c r="H212">
        <f t="shared" ca="1" si="14"/>
        <v>0</v>
      </c>
      <c r="I212">
        <f t="shared" ca="1" si="15"/>
        <v>0</v>
      </c>
      <c r="J212" t="str">
        <f ca="1">IF(OR(H212=0,H212=""),"",SUM(I$1:I212))</f>
        <v/>
      </c>
      <c r="K212" t="str">
        <f ca="1">IF(OR(H212=0,H212=""),"",VLOOKUP(H212,#REF!,2,0))</f>
        <v/>
      </c>
      <c r="L212" t="str">
        <f ca="1">IF(K212="","",VLOOKUP(INDIRECT(ADDRESS(F212,IF(#REF!&lt;&gt;"С",1,3),,,"Регистрация")),C:E,3,0))</f>
        <v/>
      </c>
    </row>
    <row r="213" spans="5:12" x14ac:dyDescent="0.25">
      <c r="E213" t="str">
        <f>IF(C213="","",#REF!&amp;TEXT(B213,"000"))</f>
        <v/>
      </c>
      <c r="F213">
        <f t="shared" si="12"/>
        <v>55</v>
      </c>
      <c r="G213">
        <f t="shared" si="13"/>
        <v>3</v>
      </c>
      <c r="H213">
        <f t="shared" ca="1" si="14"/>
        <v>0</v>
      </c>
      <c r="I213">
        <f t="shared" ca="1" si="15"/>
        <v>0</v>
      </c>
      <c r="J213" t="str">
        <f ca="1">IF(OR(H213=0,H213=""),"",SUM(I$1:I213))</f>
        <v/>
      </c>
      <c r="K213" t="str">
        <f ca="1">IF(OR(H213=0,H213=""),"",VLOOKUP(H213,#REF!,2,0))</f>
        <v/>
      </c>
      <c r="L213" t="str">
        <f ca="1">IF(K213="","",VLOOKUP(INDIRECT(ADDRESS(F213,IF(#REF!&lt;&gt;"С",1,3),,,"Регистрация")),C:E,3,0))</f>
        <v/>
      </c>
    </row>
    <row r="214" spans="5:12" x14ac:dyDescent="0.25">
      <c r="E214" t="str">
        <f>IF(C214="","",#REF!&amp;TEXT(B214,"000"))</f>
        <v/>
      </c>
      <c r="F214">
        <f t="shared" si="12"/>
        <v>55</v>
      </c>
      <c r="G214">
        <f t="shared" si="13"/>
        <v>4</v>
      </c>
      <c r="H214">
        <f t="shared" ca="1" si="14"/>
        <v>0</v>
      </c>
      <c r="I214">
        <f t="shared" ca="1" si="15"/>
        <v>0</v>
      </c>
      <c r="J214" t="str">
        <f ca="1">IF(OR(H214=0,H214=""),"",SUM(I$1:I214))</f>
        <v/>
      </c>
      <c r="K214" t="str">
        <f ca="1">IF(OR(H214=0,H214=""),"",VLOOKUP(H214,#REF!,2,0))</f>
        <v/>
      </c>
      <c r="L214" t="str">
        <f ca="1">IF(K214="","",VLOOKUP(INDIRECT(ADDRESS(F214,IF(#REF!&lt;&gt;"С",1,3),,,"Регистрация")),C:E,3,0))</f>
        <v/>
      </c>
    </row>
    <row r="215" spans="5:12" x14ac:dyDescent="0.25">
      <c r="E215" t="str">
        <f>IF(C215="","",#REF!&amp;TEXT(B215,"000"))</f>
        <v/>
      </c>
      <c r="F215">
        <f t="shared" si="12"/>
        <v>55</v>
      </c>
      <c r="G215">
        <f t="shared" si="13"/>
        <v>5</v>
      </c>
      <c r="H215">
        <f t="shared" ca="1" si="14"/>
        <v>0</v>
      </c>
      <c r="I215">
        <f t="shared" ca="1" si="15"/>
        <v>0</v>
      </c>
      <c r="J215" t="str">
        <f ca="1">IF(OR(H215=0,H215=""),"",SUM(I$1:I215))</f>
        <v/>
      </c>
      <c r="K215" t="str">
        <f ca="1">IF(OR(H215=0,H215=""),"",VLOOKUP(H215,#REF!,2,0))</f>
        <v/>
      </c>
      <c r="L215" t="str">
        <f ca="1">IF(K215="","",VLOOKUP(INDIRECT(ADDRESS(F215,IF(#REF!&lt;&gt;"С",1,3),,,"Регистрация")),C:E,3,0))</f>
        <v/>
      </c>
    </row>
    <row r="216" spans="5:12" x14ac:dyDescent="0.25">
      <c r="E216" t="str">
        <f>IF(C216="","",#REF!&amp;TEXT(B216,"000"))</f>
        <v/>
      </c>
      <c r="F216">
        <f t="shared" si="12"/>
        <v>55</v>
      </c>
      <c r="G216">
        <f t="shared" si="13"/>
        <v>6</v>
      </c>
      <c r="H216">
        <f t="shared" ca="1" si="14"/>
        <v>0</v>
      </c>
      <c r="I216">
        <f t="shared" ca="1" si="15"/>
        <v>0</v>
      </c>
      <c r="J216" t="str">
        <f ca="1">IF(OR(H216=0,H216=""),"",SUM(I$1:I216))</f>
        <v/>
      </c>
      <c r="K216" t="str">
        <f ca="1">IF(OR(H216=0,H216=""),"",VLOOKUP(H216,#REF!,2,0))</f>
        <v/>
      </c>
      <c r="L216" t="str">
        <f ca="1">IF(K216="","",VLOOKUP(INDIRECT(ADDRESS(F216,IF(#REF!&lt;&gt;"С",1,3),,,"Регистрация")),C:E,3,0))</f>
        <v/>
      </c>
    </row>
    <row r="217" spans="5:12" x14ac:dyDescent="0.25">
      <c r="E217" t="str">
        <f>IF(C217="","",#REF!&amp;TEXT(B217,"000"))</f>
        <v/>
      </c>
      <c r="F217">
        <f t="shared" si="12"/>
        <v>56</v>
      </c>
      <c r="G217">
        <f t="shared" si="13"/>
        <v>3</v>
      </c>
      <c r="H217">
        <f t="shared" ca="1" si="14"/>
        <v>0</v>
      </c>
      <c r="I217">
        <f t="shared" ca="1" si="15"/>
        <v>0</v>
      </c>
      <c r="J217" t="str">
        <f ca="1">IF(OR(H217=0,H217=""),"",SUM(I$1:I217))</f>
        <v/>
      </c>
      <c r="K217" t="str">
        <f ca="1">IF(OR(H217=0,H217=""),"",VLOOKUP(H217,#REF!,2,0))</f>
        <v/>
      </c>
      <c r="L217" t="str">
        <f ca="1">IF(K217="","",VLOOKUP(INDIRECT(ADDRESS(F217,IF(#REF!&lt;&gt;"С",1,3),,,"Регистрация")),C:E,3,0))</f>
        <v/>
      </c>
    </row>
    <row r="218" spans="5:12" x14ac:dyDescent="0.25">
      <c r="E218" t="str">
        <f>IF(C218="","",#REF!&amp;TEXT(B218,"000"))</f>
        <v/>
      </c>
      <c r="F218">
        <f t="shared" si="12"/>
        <v>56</v>
      </c>
      <c r="G218">
        <f t="shared" si="13"/>
        <v>4</v>
      </c>
      <c r="H218">
        <f t="shared" ca="1" si="14"/>
        <v>0</v>
      </c>
      <c r="I218">
        <f t="shared" ca="1" si="15"/>
        <v>0</v>
      </c>
      <c r="J218" t="str">
        <f ca="1">IF(OR(H218=0,H218=""),"",SUM(I$1:I218))</f>
        <v/>
      </c>
      <c r="K218" t="str">
        <f ca="1">IF(OR(H218=0,H218=""),"",VLOOKUP(H218,#REF!,2,0))</f>
        <v/>
      </c>
      <c r="L218" t="str">
        <f ca="1">IF(K218="","",VLOOKUP(INDIRECT(ADDRESS(F218,IF(#REF!&lt;&gt;"С",1,3),,,"Регистрация")),C:E,3,0))</f>
        <v/>
      </c>
    </row>
    <row r="219" spans="5:12" x14ac:dyDescent="0.25">
      <c r="E219" t="str">
        <f>IF(C219="","",#REF!&amp;TEXT(B219,"000"))</f>
        <v/>
      </c>
      <c r="F219">
        <f t="shared" si="12"/>
        <v>56</v>
      </c>
      <c r="G219">
        <f t="shared" si="13"/>
        <v>5</v>
      </c>
      <c r="H219">
        <f t="shared" ca="1" si="14"/>
        <v>0</v>
      </c>
      <c r="I219">
        <f t="shared" ca="1" si="15"/>
        <v>0</v>
      </c>
      <c r="J219" t="str">
        <f ca="1">IF(OR(H219=0,H219=""),"",SUM(I$1:I219))</f>
        <v/>
      </c>
      <c r="K219" t="str">
        <f ca="1">IF(OR(H219=0,H219=""),"",VLOOKUP(H219,#REF!,2,0))</f>
        <v/>
      </c>
      <c r="L219" t="str">
        <f ca="1">IF(K219="","",VLOOKUP(INDIRECT(ADDRESS(F219,IF(#REF!&lt;&gt;"С",1,3),,,"Регистрация")),C:E,3,0))</f>
        <v/>
      </c>
    </row>
    <row r="220" spans="5:12" x14ac:dyDescent="0.25">
      <c r="E220" t="str">
        <f>IF(C220="","",#REF!&amp;TEXT(B220,"000"))</f>
        <v/>
      </c>
      <c r="F220">
        <f t="shared" si="12"/>
        <v>56</v>
      </c>
      <c r="G220">
        <f t="shared" si="13"/>
        <v>6</v>
      </c>
      <c r="H220">
        <f t="shared" ca="1" si="14"/>
        <v>0</v>
      </c>
      <c r="I220">
        <f t="shared" ca="1" si="15"/>
        <v>0</v>
      </c>
      <c r="J220" t="str">
        <f ca="1">IF(OR(H220=0,H220=""),"",SUM(I$1:I220))</f>
        <v/>
      </c>
      <c r="K220" t="str">
        <f ca="1">IF(OR(H220=0,H220=""),"",VLOOKUP(H220,#REF!,2,0))</f>
        <v/>
      </c>
      <c r="L220" t="str">
        <f ca="1">IF(K220="","",VLOOKUP(INDIRECT(ADDRESS(F220,IF(#REF!&lt;&gt;"С",1,3),,,"Регистрация")),C:E,3,0))</f>
        <v/>
      </c>
    </row>
    <row r="221" spans="5:12" x14ac:dyDescent="0.25">
      <c r="E221" t="str">
        <f>IF(C221="","",#REF!&amp;TEXT(B221,"000"))</f>
        <v/>
      </c>
      <c r="F221">
        <f t="shared" si="12"/>
        <v>57</v>
      </c>
      <c r="G221">
        <f t="shared" si="13"/>
        <v>3</v>
      </c>
      <c r="H221">
        <f t="shared" ca="1" si="14"/>
        <v>0</v>
      </c>
      <c r="I221">
        <f t="shared" ca="1" si="15"/>
        <v>0</v>
      </c>
      <c r="J221" t="str">
        <f ca="1">IF(OR(H221=0,H221=""),"",SUM(I$1:I221))</f>
        <v/>
      </c>
      <c r="K221" t="str">
        <f ca="1">IF(OR(H221=0,H221=""),"",VLOOKUP(H221,#REF!,2,0))</f>
        <v/>
      </c>
      <c r="L221" t="str">
        <f ca="1">IF(K221="","",VLOOKUP(INDIRECT(ADDRESS(F221,IF(#REF!&lt;&gt;"С",1,3),,,"Регистрация")),C:E,3,0))</f>
        <v/>
      </c>
    </row>
    <row r="222" spans="5:12" x14ac:dyDescent="0.25">
      <c r="E222" t="str">
        <f>IF(C222="","",#REF!&amp;TEXT(B222,"000"))</f>
        <v/>
      </c>
      <c r="F222">
        <f t="shared" si="12"/>
        <v>57</v>
      </c>
      <c r="G222">
        <f t="shared" si="13"/>
        <v>4</v>
      </c>
      <c r="H222">
        <f t="shared" ca="1" si="14"/>
        <v>0</v>
      </c>
      <c r="I222">
        <f t="shared" ca="1" si="15"/>
        <v>0</v>
      </c>
      <c r="J222" t="str">
        <f ca="1">IF(OR(H222=0,H222=""),"",SUM(I$1:I222))</f>
        <v/>
      </c>
      <c r="K222" t="str">
        <f ca="1">IF(OR(H222=0,H222=""),"",VLOOKUP(H222,#REF!,2,0))</f>
        <v/>
      </c>
      <c r="L222" t="str">
        <f ca="1">IF(K222="","",VLOOKUP(INDIRECT(ADDRESS(F222,IF(#REF!&lt;&gt;"С",1,3),,,"Регистрация")),C:E,3,0))</f>
        <v/>
      </c>
    </row>
    <row r="223" spans="5:12" x14ac:dyDescent="0.25">
      <c r="E223" t="str">
        <f>IF(C223="","",#REF!&amp;TEXT(B223,"000"))</f>
        <v/>
      </c>
      <c r="F223">
        <f t="shared" si="12"/>
        <v>57</v>
      </c>
      <c r="G223">
        <f t="shared" si="13"/>
        <v>5</v>
      </c>
      <c r="H223">
        <f t="shared" ca="1" si="14"/>
        <v>0</v>
      </c>
      <c r="I223">
        <f t="shared" ca="1" si="15"/>
        <v>0</v>
      </c>
      <c r="J223" t="str">
        <f ca="1">IF(OR(H223=0,H223=""),"",SUM(I$1:I223))</f>
        <v/>
      </c>
      <c r="K223" t="str">
        <f ca="1">IF(OR(H223=0,H223=""),"",VLOOKUP(H223,#REF!,2,0))</f>
        <v/>
      </c>
      <c r="L223" t="str">
        <f ca="1">IF(K223="","",VLOOKUP(INDIRECT(ADDRESS(F223,IF(#REF!&lt;&gt;"С",1,3),,,"Регистрация")),C:E,3,0))</f>
        <v/>
      </c>
    </row>
    <row r="224" spans="5:12" x14ac:dyDescent="0.25">
      <c r="E224" t="str">
        <f>IF(C224="","",#REF!&amp;TEXT(B224,"000"))</f>
        <v/>
      </c>
      <c r="F224">
        <f t="shared" si="12"/>
        <v>57</v>
      </c>
      <c r="G224">
        <f t="shared" si="13"/>
        <v>6</v>
      </c>
      <c r="H224">
        <f t="shared" ca="1" si="14"/>
        <v>0</v>
      </c>
      <c r="I224">
        <f t="shared" ca="1" si="15"/>
        <v>0</v>
      </c>
      <c r="J224" t="str">
        <f ca="1">IF(OR(H224=0,H224=""),"",SUM(I$1:I224))</f>
        <v/>
      </c>
      <c r="K224" t="str">
        <f ca="1">IF(OR(H224=0,H224=""),"",VLOOKUP(H224,#REF!,2,0))</f>
        <v/>
      </c>
      <c r="L224" t="str">
        <f ca="1">IF(K224="","",VLOOKUP(INDIRECT(ADDRESS(F224,IF(#REF!&lt;&gt;"С",1,3),,,"Регистрация")),C:E,3,0))</f>
        <v/>
      </c>
    </row>
    <row r="225" spans="5:12" x14ac:dyDescent="0.25">
      <c r="E225" t="str">
        <f>IF(C225="","",#REF!&amp;TEXT(B225,"000"))</f>
        <v/>
      </c>
      <c r="F225">
        <f t="shared" si="12"/>
        <v>58</v>
      </c>
      <c r="G225">
        <f t="shared" si="13"/>
        <v>3</v>
      </c>
      <c r="H225">
        <f t="shared" ca="1" si="14"/>
        <v>0</v>
      </c>
      <c r="I225">
        <f t="shared" ca="1" si="15"/>
        <v>0</v>
      </c>
      <c r="J225" t="str">
        <f ca="1">IF(OR(H225=0,H225=""),"",SUM(I$1:I225))</f>
        <v/>
      </c>
      <c r="K225" t="str">
        <f ca="1">IF(OR(H225=0,H225=""),"",VLOOKUP(H225,#REF!,2,0))</f>
        <v/>
      </c>
      <c r="L225" t="str">
        <f ca="1">IF(K225="","",VLOOKUP(INDIRECT(ADDRESS(F225,IF(#REF!&lt;&gt;"С",1,3),,,"Регистрация")),C:E,3,0))</f>
        <v/>
      </c>
    </row>
    <row r="226" spans="5:12" x14ac:dyDescent="0.25">
      <c r="E226" t="str">
        <f>IF(C226="","",#REF!&amp;TEXT(B226,"000"))</f>
        <v/>
      </c>
      <c r="F226">
        <f t="shared" si="12"/>
        <v>58</v>
      </c>
      <c r="G226">
        <f t="shared" si="13"/>
        <v>4</v>
      </c>
      <c r="H226">
        <f t="shared" ca="1" si="14"/>
        <v>0</v>
      </c>
      <c r="I226">
        <f t="shared" ca="1" si="15"/>
        <v>0</v>
      </c>
      <c r="J226" t="str">
        <f ca="1">IF(OR(H226=0,H226=""),"",SUM(I$1:I226))</f>
        <v/>
      </c>
      <c r="K226" t="str">
        <f ca="1">IF(OR(H226=0,H226=""),"",VLOOKUP(H226,#REF!,2,0))</f>
        <v/>
      </c>
      <c r="L226" t="str">
        <f ca="1">IF(K226="","",VLOOKUP(INDIRECT(ADDRESS(F226,IF(#REF!&lt;&gt;"С",1,3),,,"Регистрация")),C:E,3,0))</f>
        <v/>
      </c>
    </row>
    <row r="227" spans="5:12" x14ac:dyDescent="0.25">
      <c r="E227" t="str">
        <f>IF(C227="","",#REF!&amp;TEXT(B227,"000"))</f>
        <v/>
      </c>
      <c r="F227">
        <f t="shared" si="12"/>
        <v>58</v>
      </c>
      <c r="G227">
        <f t="shared" si="13"/>
        <v>5</v>
      </c>
      <c r="H227">
        <f t="shared" ca="1" si="14"/>
        <v>0</v>
      </c>
      <c r="I227">
        <f t="shared" ca="1" si="15"/>
        <v>0</v>
      </c>
      <c r="J227" t="str">
        <f ca="1">IF(OR(H227=0,H227=""),"",SUM(I$1:I227))</f>
        <v/>
      </c>
      <c r="K227" t="str">
        <f ca="1">IF(OR(H227=0,H227=""),"",VLOOKUP(H227,#REF!,2,0))</f>
        <v/>
      </c>
      <c r="L227" t="str">
        <f ca="1">IF(K227="","",VLOOKUP(INDIRECT(ADDRESS(F227,IF(#REF!&lt;&gt;"С",1,3),,,"Регистрация")),C:E,3,0))</f>
        <v/>
      </c>
    </row>
    <row r="228" spans="5:12" x14ac:dyDescent="0.25">
      <c r="E228" t="str">
        <f>IF(C228="","",#REF!&amp;TEXT(B228,"000"))</f>
        <v/>
      </c>
      <c r="F228">
        <f t="shared" si="12"/>
        <v>58</v>
      </c>
      <c r="G228">
        <f t="shared" si="13"/>
        <v>6</v>
      </c>
      <c r="H228">
        <f t="shared" ca="1" si="14"/>
        <v>0</v>
      </c>
      <c r="I228">
        <f t="shared" ca="1" si="15"/>
        <v>0</v>
      </c>
      <c r="J228" t="str">
        <f ca="1">IF(OR(H228=0,H228=""),"",SUM(I$1:I228))</f>
        <v/>
      </c>
      <c r="K228" t="str">
        <f ca="1">IF(OR(H228=0,H228=""),"",VLOOKUP(H228,#REF!,2,0))</f>
        <v/>
      </c>
      <c r="L228" t="str">
        <f ca="1">IF(K228="","",VLOOKUP(INDIRECT(ADDRESS(F228,IF(#REF!&lt;&gt;"С",1,3),,,"Регистрация")),C:E,3,0))</f>
        <v/>
      </c>
    </row>
    <row r="229" spans="5:12" x14ac:dyDescent="0.25">
      <c r="E229" t="str">
        <f>IF(C229="","",#REF!&amp;TEXT(B229,"000"))</f>
        <v/>
      </c>
      <c r="F229">
        <f t="shared" si="12"/>
        <v>59</v>
      </c>
      <c r="G229">
        <f t="shared" si="13"/>
        <v>3</v>
      </c>
      <c r="H229">
        <f t="shared" ca="1" si="14"/>
        <v>0</v>
      </c>
      <c r="I229">
        <f t="shared" ca="1" si="15"/>
        <v>0</v>
      </c>
      <c r="J229" t="str">
        <f ca="1">IF(OR(H229=0,H229=""),"",SUM(I$1:I229))</f>
        <v/>
      </c>
      <c r="K229" t="str">
        <f ca="1">IF(OR(H229=0,H229=""),"",VLOOKUP(H229,#REF!,2,0))</f>
        <v/>
      </c>
      <c r="L229" t="str">
        <f ca="1">IF(K229="","",VLOOKUP(INDIRECT(ADDRESS(F229,IF(#REF!&lt;&gt;"С",1,3),,,"Регистрация")),C:E,3,0))</f>
        <v/>
      </c>
    </row>
    <row r="230" spans="5:12" x14ac:dyDescent="0.25">
      <c r="E230" t="str">
        <f>IF(C230="","",#REF!&amp;TEXT(B230,"000"))</f>
        <v/>
      </c>
      <c r="F230">
        <f t="shared" si="12"/>
        <v>59</v>
      </c>
      <c r="G230">
        <f t="shared" si="13"/>
        <v>4</v>
      </c>
      <c r="H230">
        <f t="shared" ca="1" si="14"/>
        <v>0</v>
      </c>
      <c r="I230">
        <f t="shared" ca="1" si="15"/>
        <v>0</v>
      </c>
      <c r="J230" t="str">
        <f ca="1">IF(OR(H230=0,H230=""),"",SUM(I$1:I230))</f>
        <v/>
      </c>
      <c r="K230" t="str">
        <f ca="1">IF(OR(H230=0,H230=""),"",VLOOKUP(H230,#REF!,2,0))</f>
        <v/>
      </c>
      <c r="L230" t="str">
        <f ca="1">IF(K230="","",VLOOKUP(INDIRECT(ADDRESS(F230,IF(#REF!&lt;&gt;"С",1,3),,,"Регистрация")),C:E,3,0))</f>
        <v/>
      </c>
    </row>
    <row r="231" spans="5:12" x14ac:dyDescent="0.25">
      <c r="E231" t="str">
        <f>IF(C231="","",#REF!&amp;TEXT(B231,"000"))</f>
        <v/>
      </c>
      <c r="F231">
        <f t="shared" si="12"/>
        <v>59</v>
      </c>
      <c r="G231">
        <f t="shared" si="13"/>
        <v>5</v>
      </c>
      <c r="H231">
        <f t="shared" ca="1" si="14"/>
        <v>0</v>
      </c>
      <c r="I231">
        <f t="shared" ca="1" si="15"/>
        <v>0</v>
      </c>
      <c r="J231" t="str">
        <f ca="1">IF(OR(H231=0,H231=""),"",SUM(I$1:I231))</f>
        <v/>
      </c>
      <c r="K231" t="str">
        <f ca="1">IF(OR(H231=0,H231=""),"",VLOOKUP(H231,#REF!,2,0))</f>
        <v/>
      </c>
      <c r="L231" t="str">
        <f ca="1">IF(K231="","",VLOOKUP(INDIRECT(ADDRESS(F231,IF(#REF!&lt;&gt;"С",1,3),,,"Регистрация")),C:E,3,0))</f>
        <v/>
      </c>
    </row>
    <row r="232" spans="5:12" x14ac:dyDescent="0.25">
      <c r="E232" t="str">
        <f>IF(C232="","",#REF!&amp;TEXT(B232,"000"))</f>
        <v/>
      </c>
      <c r="F232">
        <f t="shared" si="12"/>
        <v>59</v>
      </c>
      <c r="G232">
        <f t="shared" si="13"/>
        <v>6</v>
      </c>
      <c r="H232">
        <f t="shared" ca="1" si="14"/>
        <v>0</v>
      </c>
      <c r="I232">
        <f t="shared" ca="1" si="15"/>
        <v>0</v>
      </c>
      <c r="J232" t="str">
        <f ca="1">IF(OR(H232=0,H232=""),"",SUM(I$1:I232))</f>
        <v/>
      </c>
      <c r="K232" t="str">
        <f ca="1">IF(OR(H232=0,H232=""),"",VLOOKUP(H232,#REF!,2,0))</f>
        <v/>
      </c>
      <c r="L232" t="str">
        <f ca="1">IF(K232="","",VLOOKUP(INDIRECT(ADDRESS(F232,IF(#REF!&lt;&gt;"С",1,3),,,"Регистрация")),C:E,3,0))</f>
        <v/>
      </c>
    </row>
    <row r="233" spans="5:12" x14ac:dyDescent="0.25">
      <c r="E233" t="str">
        <f>IF(C233="","",#REF!&amp;TEXT(B233,"000"))</f>
        <v/>
      </c>
      <c r="F233">
        <f t="shared" si="12"/>
        <v>60</v>
      </c>
      <c r="G233">
        <f t="shared" si="13"/>
        <v>3</v>
      </c>
      <c r="H233">
        <f t="shared" ca="1" si="14"/>
        <v>0</v>
      </c>
      <c r="I233">
        <f t="shared" ca="1" si="15"/>
        <v>0</v>
      </c>
      <c r="J233" t="str">
        <f ca="1">IF(OR(H233=0,H233=""),"",SUM(I$1:I233))</f>
        <v/>
      </c>
      <c r="K233" t="str">
        <f ca="1">IF(OR(H233=0,H233=""),"",VLOOKUP(H233,#REF!,2,0))</f>
        <v/>
      </c>
      <c r="L233" t="str">
        <f ca="1">IF(K233="","",VLOOKUP(INDIRECT(ADDRESS(F233,IF(#REF!&lt;&gt;"С",1,3),,,"Регистрация")),C:E,3,0))</f>
        <v/>
      </c>
    </row>
    <row r="234" spans="5:12" x14ac:dyDescent="0.25">
      <c r="E234" t="str">
        <f>IF(C234="","",#REF!&amp;TEXT(B234,"000"))</f>
        <v/>
      </c>
      <c r="F234">
        <f t="shared" si="12"/>
        <v>60</v>
      </c>
      <c r="G234">
        <f t="shared" si="13"/>
        <v>4</v>
      </c>
      <c r="H234">
        <f t="shared" ca="1" si="14"/>
        <v>0</v>
      </c>
      <c r="I234">
        <f t="shared" ca="1" si="15"/>
        <v>0</v>
      </c>
      <c r="J234" t="str">
        <f ca="1">IF(OR(H234=0,H234=""),"",SUM(I$1:I234))</f>
        <v/>
      </c>
      <c r="K234" t="str">
        <f ca="1">IF(OR(H234=0,H234=""),"",VLOOKUP(H234,#REF!,2,0))</f>
        <v/>
      </c>
      <c r="L234" t="str">
        <f ca="1">IF(K234="","",VLOOKUP(INDIRECT(ADDRESS(F234,IF(#REF!&lt;&gt;"С",1,3),,,"Регистрация")),C:E,3,0))</f>
        <v/>
      </c>
    </row>
    <row r="235" spans="5:12" x14ac:dyDescent="0.25">
      <c r="E235" t="str">
        <f>IF(C235="","",#REF!&amp;TEXT(B235,"000"))</f>
        <v/>
      </c>
      <c r="F235">
        <f t="shared" si="12"/>
        <v>60</v>
      </c>
      <c r="G235">
        <f t="shared" si="13"/>
        <v>5</v>
      </c>
      <c r="H235">
        <f t="shared" ca="1" si="14"/>
        <v>0</v>
      </c>
      <c r="I235">
        <f t="shared" ca="1" si="15"/>
        <v>0</v>
      </c>
      <c r="J235" t="str">
        <f ca="1">IF(OR(H235=0,H235=""),"",SUM(I$1:I235))</f>
        <v/>
      </c>
      <c r="K235" t="str">
        <f ca="1">IF(OR(H235=0,H235=""),"",VLOOKUP(H235,#REF!,2,0))</f>
        <v/>
      </c>
      <c r="L235" t="str">
        <f ca="1">IF(K235="","",VLOOKUP(INDIRECT(ADDRESS(F235,IF(#REF!&lt;&gt;"С",1,3),,,"Регистрация")),C:E,3,0))</f>
        <v/>
      </c>
    </row>
    <row r="236" spans="5:12" x14ac:dyDescent="0.25">
      <c r="E236" t="str">
        <f>IF(C236="","",#REF!&amp;TEXT(B236,"000"))</f>
        <v/>
      </c>
      <c r="F236">
        <f t="shared" si="12"/>
        <v>60</v>
      </c>
      <c r="G236">
        <f t="shared" si="13"/>
        <v>6</v>
      </c>
      <c r="H236">
        <f t="shared" ca="1" si="14"/>
        <v>0</v>
      </c>
      <c r="I236">
        <f t="shared" ca="1" si="15"/>
        <v>0</v>
      </c>
      <c r="J236" t="str">
        <f ca="1">IF(OR(H236=0,H236=""),"",SUM(I$1:I236))</f>
        <v/>
      </c>
      <c r="K236" t="str">
        <f ca="1">IF(OR(H236=0,H236=""),"",VLOOKUP(H236,#REF!,2,0))</f>
        <v/>
      </c>
      <c r="L236" t="str">
        <f ca="1">IF(K236="","",VLOOKUP(INDIRECT(ADDRESS(F236,IF(#REF!&lt;&gt;"С",1,3),,,"Регистрация")),C:E,3,0))</f>
        <v/>
      </c>
    </row>
    <row r="237" spans="5:12" x14ac:dyDescent="0.25">
      <c r="E237" t="str">
        <f>IF(C237="","",#REF!&amp;TEXT(B237,"000"))</f>
        <v/>
      </c>
      <c r="F237">
        <f t="shared" si="12"/>
        <v>61</v>
      </c>
      <c r="G237">
        <f t="shared" si="13"/>
        <v>3</v>
      </c>
      <c r="H237">
        <f t="shared" ca="1" si="14"/>
        <v>0</v>
      </c>
      <c r="I237">
        <f t="shared" ca="1" si="15"/>
        <v>0</v>
      </c>
      <c r="J237" t="str">
        <f ca="1">IF(OR(H237=0,H237=""),"",SUM(I$1:I237))</f>
        <v/>
      </c>
      <c r="K237" t="str">
        <f ca="1">IF(OR(H237=0,H237=""),"",VLOOKUP(H237,#REF!,2,0))</f>
        <v/>
      </c>
      <c r="L237" t="str">
        <f ca="1">IF(K237="","",VLOOKUP(INDIRECT(ADDRESS(F237,IF(#REF!&lt;&gt;"С",1,3),,,"Регистрация")),C:E,3,0))</f>
        <v/>
      </c>
    </row>
    <row r="238" spans="5:12" x14ac:dyDescent="0.25">
      <c r="E238" t="str">
        <f>IF(C238="","",#REF!&amp;TEXT(B238,"000"))</f>
        <v/>
      </c>
      <c r="F238">
        <f t="shared" si="12"/>
        <v>61</v>
      </c>
      <c r="G238">
        <f t="shared" si="13"/>
        <v>4</v>
      </c>
      <c r="H238">
        <f t="shared" ca="1" si="14"/>
        <v>0</v>
      </c>
      <c r="I238">
        <f t="shared" ca="1" si="15"/>
        <v>0</v>
      </c>
      <c r="J238" t="str">
        <f ca="1">IF(OR(H238=0,H238=""),"",SUM(I$1:I238))</f>
        <v/>
      </c>
      <c r="K238" t="str">
        <f ca="1">IF(OR(H238=0,H238=""),"",VLOOKUP(H238,#REF!,2,0))</f>
        <v/>
      </c>
      <c r="L238" t="str">
        <f ca="1">IF(K238="","",VLOOKUP(INDIRECT(ADDRESS(F238,IF(#REF!&lt;&gt;"С",1,3),,,"Регистрация")),C:E,3,0))</f>
        <v/>
      </c>
    </row>
    <row r="239" spans="5:12" x14ac:dyDescent="0.25">
      <c r="E239" t="str">
        <f>IF(C239="","",#REF!&amp;TEXT(B239,"000"))</f>
        <v/>
      </c>
      <c r="F239">
        <f t="shared" si="12"/>
        <v>61</v>
      </c>
      <c r="G239">
        <f t="shared" si="13"/>
        <v>5</v>
      </c>
      <c r="H239">
        <f t="shared" ca="1" si="14"/>
        <v>0</v>
      </c>
      <c r="I239">
        <f t="shared" ca="1" si="15"/>
        <v>0</v>
      </c>
      <c r="J239" t="str">
        <f ca="1">IF(OR(H239=0,H239=""),"",SUM(I$1:I239))</f>
        <v/>
      </c>
      <c r="K239" t="str">
        <f ca="1">IF(OR(H239=0,H239=""),"",VLOOKUP(H239,#REF!,2,0))</f>
        <v/>
      </c>
      <c r="L239" t="str">
        <f ca="1">IF(K239="","",VLOOKUP(INDIRECT(ADDRESS(F239,IF(#REF!&lt;&gt;"С",1,3),,,"Регистрация")),C:E,3,0))</f>
        <v/>
      </c>
    </row>
    <row r="240" spans="5:12" x14ac:dyDescent="0.25">
      <c r="E240" t="str">
        <f>IF(C240="","",#REF!&amp;TEXT(B240,"000"))</f>
        <v/>
      </c>
      <c r="F240">
        <f t="shared" si="12"/>
        <v>61</v>
      </c>
      <c r="G240">
        <f t="shared" si="13"/>
        <v>6</v>
      </c>
      <c r="H240">
        <f t="shared" ca="1" si="14"/>
        <v>0</v>
      </c>
      <c r="I240">
        <f t="shared" ca="1" si="15"/>
        <v>0</v>
      </c>
      <c r="J240" t="str">
        <f ca="1">IF(OR(H240=0,H240=""),"",SUM(I$1:I240))</f>
        <v/>
      </c>
      <c r="K240" t="str">
        <f ca="1">IF(OR(H240=0,H240=""),"",VLOOKUP(H240,#REF!,2,0))</f>
        <v/>
      </c>
      <c r="L240" t="str">
        <f ca="1">IF(K240="","",VLOOKUP(INDIRECT(ADDRESS(F240,IF(#REF!&lt;&gt;"С",1,3),,,"Регистрация")),C:E,3,0))</f>
        <v/>
      </c>
    </row>
    <row r="241" spans="5:12" x14ac:dyDescent="0.25">
      <c r="E241" t="str">
        <f>IF(C241="","",#REF!&amp;TEXT(B241,"000"))</f>
        <v/>
      </c>
      <c r="F241">
        <f t="shared" si="12"/>
        <v>62</v>
      </c>
      <c r="G241">
        <f t="shared" si="13"/>
        <v>3</v>
      </c>
      <c r="H241">
        <f t="shared" ca="1" si="14"/>
        <v>0</v>
      </c>
      <c r="I241">
        <f t="shared" ca="1" si="15"/>
        <v>0</v>
      </c>
      <c r="J241" t="str">
        <f ca="1">IF(OR(H241=0,H241=""),"",SUM(I$1:I241))</f>
        <v/>
      </c>
      <c r="K241" t="str">
        <f ca="1">IF(OR(H241=0,H241=""),"",VLOOKUP(H241,#REF!,2,0))</f>
        <v/>
      </c>
      <c r="L241" t="str">
        <f ca="1">IF(K241="","",VLOOKUP(INDIRECT(ADDRESS(F241,IF(#REF!&lt;&gt;"С",1,3),,,"Регистрация")),C:E,3,0))</f>
        <v/>
      </c>
    </row>
    <row r="242" spans="5:12" x14ac:dyDescent="0.25">
      <c r="E242" t="str">
        <f>IF(C242="","",#REF!&amp;TEXT(B242,"000"))</f>
        <v/>
      </c>
      <c r="F242">
        <f t="shared" si="12"/>
        <v>62</v>
      </c>
      <c r="G242">
        <f t="shared" si="13"/>
        <v>4</v>
      </c>
      <c r="H242">
        <f t="shared" ca="1" si="14"/>
        <v>0</v>
      </c>
      <c r="I242">
        <f t="shared" ca="1" si="15"/>
        <v>0</v>
      </c>
      <c r="J242" t="str">
        <f ca="1">IF(OR(H242=0,H242=""),"",SUM(I$1:I242))</f>
        <v/>
      </c>
      <c r="K242" t="str">
        <f ca="1">IF(OR(H242=0,H242=""),"",VLOOKUP(H242,#REF!,2,0))</f>
        <v/>
      </c>
      <c r="L242" t="str">
        <f ca="1">IF(K242="","",VLOOKUP(INDIRECT(ADDRESS(F242,IF(#REF!&lt;&gt;"С",1,3),,,"Регистрация")),C:E,3,0))</f>
        <v/>
      </c>
    </row>
    <row r="243" spans="5:12" x14ac:dyDescent="0.25">
      <c r="E243" t="str">
        <f>IF(C243="","",#REF!&amp;TEXT(B243,"000"))</f>
        <v/>
      </c>
      <c r="F243">
        <f t="shared" si="12"/>
        <v>62</v>
      </c>
      <c r="G243">
        <f t="shared" si="13"/>
        <v>5</v>
      </c>
      <c r="H243">
        <f t="shared" ca="1" si="14"/>
        <v>0</v>
      </c>
      <c r="I243">
        <f t="shared" ca="1" si="15"/>
        <v>0</v>
      </c>
      <c r="J243" t="str">
        <f ca="1">IF(OR(H243=0,H243=""),"",SUM(I$1:I243))</f>
        <v/>
      </c>
      <c r="K243" t="str">
        <f ca="1">IF(OR(H243=0,H243=""),"",VLOOKUP(H243,#REF!,2,0))</f>
        <v/>
      </c>
      <c r="L243" t="str">
        <f ca="1">IF(K243="","",VLOOKUP(INDIRECT(ADDRESS(F243,IF(#REF!&lt;&gt;"С",1,3),,,"Регистрация")),C:E,3,0))</f>
        <v/>
      </c>
    </row>
    <row r="244" spans="5:12" x14ac:dyDescent="0.25">
      <c r="E244" t="str">
        <f>IF(C244="","",#REF!&amp;TEXT(B244,"000"))</f>
        <v/>
      </c>
      <c r="F244">
        <f t="shared" si="12"/>
        <v>62</v>
      </c>
      <c r="G244">
        <f t="shared" si="13"/>
        <v>6</v>
      </c>
      <c r="H244">
        <f t="shared" ca="1" si="14"/>
        <v>0</v>
      </c>
      <c r="I244">
        <f t="shared" ca="1" si="15"/>
        <v>0</v>
      </c>
      <c r="J244" t="str">
        <f ca="1">IF(OR(H244=0,H244=""),"",SUM(I$1:I244))</f>
        <v/>
      </c>
      <c r="K244" t="str">
        <f ca="1">IF(OR(H244=0,H244=""),"",VLOOKUP(H244,#REF!,2,0))</f>
        <v/>
      </c>
      <c r="L244" t="str">
        <f ca="1">IF(K244="","",VLOOKUP(INDIRECT(ADDRESS(F244,IF(#REF!&lt;&gt;"С",1,3),,,"Регистрация")),C:E,3,0))</f>
        <v/>
      </c>
    </row>
    <row r="245" spans="5:12" x14ac:dyDescent="0.25">
      <c r="E245" t="str">
        <f>IF(C245="","",#REF!&amp;TEXT(B245,"000"))</f>
        <v/>
      </c>
      <c r="F245">
        <f t="shared" si="12"/>
        <v>63</v>
      </c>
      <c r="G245">
        <f t="shared" si="13"/>
        <v>3</v>
      </c>
      <c r="H245">
        <f t="shared" ca="1" si="14"/>
        <v>0</v>
      </c>
      <c r="I245">
        <f t="shared" ca="1" si="15"/>
        <v>0</v>
      </c>
      <c r="J245" t="str">
        <f ca="1">IF(OR(H245=0,H245=""),"",SUM(I$1:I245))</f>
        <v/>
      </c>
      <c r="K245" t="str">
        <f ca="1">IF(OR(H245=0,H245=""),"",VLOOKUP(H245,#REF!,2,0))</f>
        <v/>
      </c>
      <c r="L245" t="str">
        <f ca="1">IF(K245="","",VLOOKUP(INDIRECT(ADDRESS(F245,IF(#REF!&lt;&gt;"С",1,3),,,"Регистрация")),C:E,3,0))</f>
        <v/>
      </c>
    </row>
    <row r="246" spans="5:12" x14ac:dyDescent="0.25">
      <c r="E246" t="str">
        <f>IF(C246="","",#REF!&amp;TEXT(B246,"000"))</f>
        <v/>
      </c>
      <c r="F246">
        <f t="shared" si="12"/>
        <v>63</v>
      </c>
      <c r="G246">
        <f t="shared" si="13"/>
        <v>4</v>
      </c>
      <c r="H246">
        <f t="shared" ca="1" si="14"/>
        <v>0</v>
      </c>
      <c r="I246">
        <f t="shared" ca="1" si="15"/>
        <v>0</v>
      </c>
      <c r="J246" t="str">
        <f ca="1">IF(OR(H246=0,H246=""),"",SUM(I$1:I246))</f>
        <v/>
      </c>
      <c r="K246" t="str">
        <f ca="1">IF(OR(H246=0,H246=""),"",VLOOKUP(H246,#REF!,2,0))</f>
        <v/>
      </c>
      <c r="L246" t="str">
        <f ca="1">IF(K246="","",VLOOKUP(INDIRECT(ADDRESS(F246,IF(#REF!&lt;&gt;"С",1,3),,,"Регистрация")),C:E,3,0))</f>
        <v/>
      </c>
    </row>
    <row r="247" spans="5:12" x14ac:dyDescent="0.25">
      <c r="E247" t="str">
        <f>IF(C247="","",#REF!&amp;TEXT(B247,"000"))</f>
        <v/>
      </c>
      <c r="F247">
        <f t="shared" si="12"/>
        <v>63</v>
      </c>
      <c r="G247">
        <f t="shared" si="13"/>
        <v>5</v>
      </c>
      <c r="H247">
        <f t="shared" ca="1" si="14"/>
        <v>0</v>
      </c>
      <c r="I247">
        <f t="shared" ca="1" si="15"/>
        <v>0</v>
      </c>
      <c r="J247" t="str">
        <f ca="1">IF(OR(H247=0,H247=""),"",SUM(I$1:I247))</f>
        <v/>
      </c>
      <c r="K247" t="str">
        <f ca="1">IF(OR(H247=0,H247=""),"",VLOOKUP(H247,#REF!,2,0))</f>
        <v/>
      </c>
      <c r="L247" t="str">
        <f ca="1">IF(K247="","",VLOOKUP(INDIRECT(ADDRESS(F247,IF(#REF!&lt;&gt;"С",1,3),,,"Регистрация")),C:E,3,0))</f>
        <v/>
      </c>
    </row>
    <row r="248" spans="5:12" x14ac:dyDescent="0.25">
      <c r="E248" t="str">
        <f>IF(C248="","",#REF!&amp;TEXT(B248,"000"))</f>
        <v/>
      </c>
      <c r="F248">
        <f t="shared" si="12"/>
        <v>63</v>
      </c>
      <c r="G248">
        <f t="shared" si="13"/>
        <v>6</v>
      </c>
      <c r="H248">
        <f t="shared" ca="1" si="14"/>
        <v>0</v>
      </c>
      <c r="I248">
        <f t="shared" ca="1" si="15"/>
        <v>0</v>
      </c>
      <c r="J248" t="str">
        <f ca="1">IF(OR(H248=0,H248=""),"",SUM(I$1:I248))</f>
        <v/>
      </c>
      <c r="K248" t="str">
        <f ca="1">IF(OR(H248=0,H248=""),"",VLOOKUP(H248,#REF!,2,0))</f>
        <v/>
      </c>
      <c r="L248" t="str">
        <f ca="1">IF(K248="","",VLOOKUP(INDIRECT(ADDRESS(F248,IF(#REF!&lt;&gt;"С",1,3),,,"Регистрация")),C:E,3,0))</f>
        <v/>
      </c>
    </row>
    <row r="249" spans="5:12" x14ac:dyDescent="0.25">
      <c r="E249" t="str">
        <f>IF(C249="","",#REF!&amp;TEXT(B249,"000"))</f>
        <v/>
      </c>
      <c r="F249">
        <f t="shared" si="12"/>
        <v>64</v>
      </c>
      <c r="G249">
        <f t="shared" si="13"/>
        <v>3</v>
      </c>
      <c r="H249">
        <f t="shared" ca="1" si="14"/>
        <v>0</v>
      </c>
      <c r="I249">
        <f t="shared" ca="1" si="15"/>
        <v>0</v>
      </c>
      <c r="J249" t="str">
        <f ca="1">IF(OR(H249=0,H249=""),"",SUM(I$1:I249))</f>
        <v/>
      </c>
      <c r="K249" t="str">
        <f ca="1">IF(OR(H249=0,H249=""),"",VLOOKUP(H249,#REF!,2,0))</f>
        <v/>
      </c>
      <c r="L249" t="str">
        <f ca="1">IF(K249="","",VLOOKUP(INDIRECT(ADDRESS(F249,IF(#REF!&lt;&gt;"С",1,3),,,"Регистрация")),C:E,3,0))</f>
        <v/>
      </c>
    </row>
    <row r="250" spans="5:12" x14ac:dyDescent="0.25">
      <c r="E250" t="str">
        <f>IF(C250="","",#REF!&amp;TEXT(B250,"000"))</f>
        <v/>
      </c>
      <c r="F250">
        <f t="shared" si="12"/>
        <v>64</v>
      </c>
      <c r="G250">
        <f t="shared" si="13"/>
        <v>4</v>
      </c>
      <c r="H250">
        <f t="shared" ca="1" si="14"/>
        <v>0</v>
      </c>
      <c r="I250">
        <f t="shared" ca="1" si="15"/>
        <v>0</v>
      </c>
      <c r="J250" t="str">
        <f ca="1">IF(OR(H250=0,H250=""),"",SUM(I$1:I250))</f>
        <v/>
      </c>
      <c r="K250" t="str">
        <f ca="1">IF(OR(H250=0,H250=""),"",VLOOKUP(H250,#REF!,2,0))</f>
        <v/>
      </c>
      <c r="L250" t="str">
        <f ca="1">IF(K250="","",VLOOKUP(INDIRECT(ADDRESS(F250,IF(#REF!&lt;&gt;"С",1,3),,,"Регистрация")),C:E,3,0))</f>
        <v/>
      </c>
    </row>
    <row r="251" spans="5:12" x14ac:dyDescent="0.25">
      <c r="E251" t="str">
        <f>IF(C251="","",#REF!&amp;TEXT(B251,"000"))</f>
        <v/>
      </c>
      <c r="F251">
        <f t="shared" si="12"/>
        <v>64</v>
      </c>
      <c r="G251">
        <f t="shared" si="13"/>
        <v>5</v>
      </c>
      <c r="H251">
        <f t="shared" ca="1" si="14"/>
        <v>0</v>
      </c>
      <c r="I251">
        <f t="shared" ca="1" si="15"/>
        <v>0</v>
      </c>
      <c r="J251" t="str">
        <f ca="1">IF(OR(H251=0,H251=""),"",SUM(I$1:I251))</f>
        <v/>
      </c>
      <c r="K251" t="str">
        <f ca="1">IF(OR(H251=0,H251=""),"",VLOOKUP(H251,#REF!,2,0))</f>
        <v/>
      </c>
      <c r="L251" t="str">
        <f ca="1">IF(K251="","",VLOOKUP(INDIRECT(ADDRESS(F251,IF(#REF!&lt;&gt;"С",1,3),,,"Регистрация")),C:E,3,0))</f>
        <v/>
      </c>
    </row>
    <row r="252" spans="5:12" x14ac:dyDescent="0.25">
      <c r="E252" t="str">
        <f>IF(C252="","",#REF!&amp;TEXT(B252,"000"))</f>
        <v/>
      </c>
      <c r="F252">
        <f t="shared" si="12"/>
        <v>64</v>
      </c>
      <c r="G252">
        <f t="shared" si="13"/>
        <v>6</v>
      </c>
      <c r="H252">
        <f t="shared" ca="1" si="14"/>
        <v>0</v>
      </c>
      <c r="I252">
        <f t="shared" ca="1" si="15"/>
        <v>0</v>
      </c>
      <c r="J252" t="str">
        <f ca="1">IF(OR(H252=0,H252=""),"",SUM(I$1:I252))</f>
        <v/>
      </c>
      <c r="K252" t="str">
        <f ca="1">IF(OR(H252=0,H252=""),"",VLOOKUP(H252,#REF!,2,0))</f>
        <v/>
      </c>
      <c r="L252" t="str">
        <f ca="1">IF(K252="","",VLOOKUP(INDIRECT(ADDRESS(F252,IF(#REF!&lt;&gt;"С",1,3),,,"Регистрация")),C:E,3,0))</f>
        <v/>
      </c>
    </row>
    <row r="253" spans="5:12" x14ac:dyDescent="0.25">
      <c r="E253" t="str">
        <f>IF(C253="","",#REF!&amp;TEXT(B253,"000"))</f>
        <v/>
      </c>
      <c r="F253">
        <f t="shared" si="12"/>
        <v>65</v>
      </c>
      <c r="G253">
        <f t="shared" si="13"/>
        <v>3</v>
      </c>
      <c r="H253">
        <f t="shared" ca="1" si="14"/>
        <v>0</v>
      </c>
      <c r="I253">
        <f t="shared" ca="1" si="15"/>
        <v>0</v>
      </c>
      <c r="J253" t="str">
        <f ca="1">IF(OR(H253=0,H253=""),"",SUM(I$1:I253))</f>
        <v/>
      </c>
      <c r="K253" t="str">
        <f ca="1">IF(OR(H253=0,H253=""),"",VLOOKUP(H253,#REF!,2,0))</f>
        <v/>
      </c>
      <c r="L253" t="str">
        <f ca="1">IF(K253="","",VLOOKUP(INDIRECT(ADDRESS(F253,IF(#REF!&lt;&gt;"С",1,3),,,"Регистрация")),C:E,3,0))</f>
        <v/>
      </c>
    </row>
    <row r="254" spans="5:12" x14ac:dyDescent="0.25">
      <c r="E254" t="str">
        <f>IF(C254="","",#REF!&amp;TEXT(B254,"000"))</f>
        <v/>
      </c>
      <c r="F254">
        <f t="shared" si="12"/>
        <v>65</v>
      </c>
      <c r="G254">
        <f t="shared" si="13"/>
        <v>4</v>
      </c>
      <c r="H254">
        <f t="shared" ca="1" si="14"/>
        <v>0</v>
      </c>
      <c r="I254">
        <f t="shared" ca="1" si="15"/>
        <v>0</v>
      </c>
      <c r="J254" t="str">
        <f ca="1">IF(OR(H254=0,H254=""),"",SUM(I$1:I254))</f>
        <v/>
      </c>
      <c r="K254" t="str">
        <f ca="1">IF(OR(H254=0,H254=""),"",VLOOKUP(H254,#REF!,2,0))</f>
        <v/>
      </c>
      <c r="L254" t="str">
        <f ca="1">IF(K254="","",VLOOKUP(INDIRECT(ADDRESS(F254,IF(#REF!&lt;&gt;"С",1,3),,,"Регистрация")),C:E,3,0))</f>
        <v/>
      </c>
    </row>
    <row r="255" spans="5:12" x14ac:dyDescent="0.25">
      <c r="E255" t="str">
        <f>IF(C255="","",#REF!&amp;TEXT(B255,"000"))</f>
        <v/>
      </c>
      <c r="F255">
        <f t="shared" si="12"/>
        <v>65</v>
      </c>
      <c r="G255">
        <f t="shared" si="13"/>
        <v>5</v>
      </c>
      <c r="H255">
        <f t="shared" ca="1" si="14"/>
        <v>0</v>
      </c>
      <c r="I255">
        <f t="shared" ca="1" si="15"/>
        <v>0</v>
      </c>
      <c r="J255" t="str">
        <f ca="1">IF(OR(H255=0,H255=""),"",SUM(I$1:I255))</f>
        <v/>
      </c>
      <c r="K255" t="str">
        <f ca="1">IF(OR(H255=0,H255=""),"",VLOOKUP(H255,#REF!,2,0))</f>
        <v/>
      </c>
      <c r="L255" t="str">
        <f ca="1">IF(K255="","",VLOOKUP(INDIRECT(ADDRESS(F255,IF(#REF!&lt;&gt;"С",1,3),,,"Регистрация")),C:E,3,0))</f>
        <v/>
      </c>
    </row>
    <row r="256" spans="5:12" x14ac:dyDescent="0.25">
      <c r="E256" t="str">
        <f>IF(C256="","",#REF!&amp;TEXT(B256,"000"))</f>
        <v/>
      </c>
      <c r="F256">
        <f t="shared" si="12"/>
        <v>65</v>
      </c>
      <c r="G256">
        <f t="shared" si="13"/>
        <v>6</v>
      </c>
      <c r="H256">
        <f t="shared" ca="1" si="14"/>
        <v>0</v>
      </c>
      <c r="I256">
        <f t="shared" ca="1" si="15"/>
        <v>0</v>
      </c>
      <c r="J256" t="str">
        <f ca="1">IF(OR(H256=0,H256=""),"",SUM(I$1:I256))</f>
        <v/>
      </c>
      <c r="K256" t="str">
        <f ca="1">IF(OR(H256=0,H256=""),"",VLOOKUP(H256,#REF!,2,0))</f>
        <v/>
      </c>
      <c r="L256" t="str">
        <f ca="1">IF(K256="","",VLOOKUP(INDIRECT(ADDRESS(F256,IF(#REF!&lt;&gt;"С",1,3),,,"Регистрация")),C:E,3,0))</f>
        <v/>
      </c>
    </row>
    <row r="257" spans="5:12" x14ac:dyDescent="0.25">
      <c r="E257" t="str">
        <f>IF(C257="","",#REF!&amp;TEXT(B257,"000"))</f>
        <v/>
      </c>
      <c r="F257">
        <f t="shared" si="12"/>
        <v>66</v>
      </c>
      <c r="G257">
        <f t="shared" si="13"/>
        <v>3</v>
      </c>
      <c r="H257">
        <f t="shared" ca="1" si="14"/>
        <v>0</v>
      </c>
      <c r="I257">
        <f t="shared" ca="1" si="15"/>
        <v>0</v>
      </c>
      <c r="J257" t="str">
        <f ca="1">IF(OR(H257=0,H257=""),"",SUM(I$1:I257))</f>
        <v/>
      </c>
      <c r="K257" t="str">
        <f ca="1">IF(OR(H257=0,H257=""),"",VLOOKUP(H257,#REF!,2,0))</f>
        <v/>
      </c>
      <c r="L257" t="str">
        <f ca="1">IF(K257="","",VLOOKUP(INDIRECT(ADDRESS(F257,IF(#REF!&lt;&gt;"С",1,3),,,"Регистрация")),C:E,3,0))</f>
        <v/>
      </c>
    </row>
    <row r="258" spans="5:12" x14ac:dyDescent="0.25">
      <c r="E258" t="str">
        <f>IF(C258="","",#REF!&amp;TEXT(B258,"000"))</f>
        <v/>
      </c>
      <c r="F258">
        <f t="shared" ref="F258:F321" si="16">QUOTIENT(ROW()+7,4)</f>
        <v>66</v>
      </c>
      <c r="G258">
        <f t="shared" ref="G258:G321" si="17">MOD(ROW()-1,4)+3</f>
        <v>4</v>
      </c>
      <c r="H258">
        <f t="shared" ref="H258:H321" ca="1" si="18">INDIRECT(ADDRESS(F258,G258,,,"Регистрация"))</f>
        <v>0</v>
      </c>
      <c r="I258">
        <f t="shared" ref="I258:I321" ca="1" si="19">IF(OR(H258=0,H258=""),0,1)</f>
        <v>0</v>
      </c>
      <c r="J258" t="str">
        <f ca="1">IF(OR(H258=0,H258=""),"",SUM(I$1:I258))</f>
        <v/>
      </c>
      <c r="K258" t="str">
        <f ca="1">IF(OR(H258=0,H258=""),"",VLOOKUP(H258,#REF!,2,0))</f>
        <v/>
      </c>
      <c r="L258" t="str">
        <f ca="1">IF(K258="","",VLOOKUP(INDIRECT(ADDRESS(F258,IF(#REF!&lt;&gt;"С",1,3),,,"Регистрация")),C:E,3,0))</f>
        <v/>
      </c>
    </row>
    <row r="259" spans="5:12" x14ac:dyDescent="0.25">
      <c r="E259" t="str">
        <f>IF(C259="","",#REF!&amp;TEXT(B259,"000"))</f>
        <v/>
      </c>
      <c r="F259">
        <f t="shared" si="16"/>
        <v>66</v>
      </c>
      <c r="G259">
        <f t="shared" si="17"/>
        <v>5</v>
      </c>
      <c r="H259">
        <f t="shared" ca="1" si="18"/>
        <v>0</v>
      </c>
      <c r="I259">
        <f t="shared" ca="1" si="19"/>
        <v>0</v>
      </c>
      <c r="J259" t="str">
        <f ca="1">IF(OR(H259=0,H259=""),"",SUM(I$1:I259))</f>
        <v/>
      </c>
      <c r="K259" t="str">
        <f ca="1">IF(OR(H259=0,H259=""),"",VLOOKUP(H259,#REF!,2,0))</f>
        <v/>
      </c>
      <c r="L259" t="str">
        <f ca="1">IF(K259="","",VLOOKUP(INDIRECT(ADDRESS(F259,IF(#REF!&lt;&gt;"С",1,3),,,"Регистрация")),C:E,3,0))</f>
        <v/>
      </c>
    </row>
    <row r="260" spans="5:12" x14ac:dyDescent="0.25">
      <c r="E260" t="str">
        <f>IF(C260="","",#REF!&amp;TEXT(B260,"000"))</f>
        <v/>
      </c>
      <c r="F260">
        <f t="shared" si="16"/>
        <v>66</v>
      </c>
      <c r="G260">
        <f t="shared" si="17"/>
        <v>6</v>
      </c>
      <c r="H260">
        <f t="shared" ca="1" si="18"/>
        <v>0</v>
      </c>
      <c r="I260">
        <f t="shared" ca="1" si="19"/>
        <v>0</v>
      </c>
      <c r="J260" t="str">
        <f ca="1">IF(OR(H260=0,H260=""),"",SUM(I$1:I260))</f>
        <v/>
      </c>
      <c r="K260" t="str">
        <f ca="1">IF(OR(H260=0,H260=""),"",VLOOKUP(H260,#REF!,2,0))</f>
        <v/>
      </c>
      <c r="L260" t="str">
        <f ca="1">IF(K260="","",VLOOKUP(INDIRECT(ADDRESS(F260,IF(#REF!&lt;&gt;"С",1,3),,,"Регистрация")),C:E,3,0))</f>
        <v/>
      </c>
    </row>
    <row r="261" spans="5:12" x14ac:dyDescent="0.25">
      <c r="E261" t="str">
        <f>IF(C261="","",#REF!&amp;TEXT(B261,"000"))</f>
        <v/>
      </c>
      <c r="F261">
        <f t="shared" si="16"/>
        <v>67</v>
      </c>
      <c r="G261">
        <f t="shared" si="17"/>
        <v>3</v>
      </c>
      <c r="H261">
        <f t="shared" ca="1" si="18"/>
        <v>0</v>
      </c>
      <c r="I261">
        <f t="shared" ca="1" si="19"/>
        <v>0</v>
      </c>
      <c r="J261" t="str">
        <f ca="1">IF(OR(H261=0,H261=""),"",SUM(I$1:I261))</f>
        <v/>
      </c>
      <c r="K261" t="str">
        <f ca="1">IF(OR(H261=0,H261=""),"",VLOOKUP(H261,#REF!,2,0))</f>
        <v/>
      </c>
      <c r="L261" t="str">
        <f ca="1">IF(K261="","",VLOOKUP(INDIRECT(ADDRESS(F261,IF(#REF!&lt;&gt;"С",1,3),,,"Регистрация")),C:E,3,0))</f>
        <v/>
      </c>
    </row>
    <row r="262" spans="5:12" x14ac:dyDescent="0.25">
      <c r="E262" t="str">
        <f>IF(C262="","",#REF!&amp;TEXT(B262,"000"))</f>
        <v/>
      </c>
      <c r="F262">
        <f t="shared" si="16"/>
        <v>67</v>
      </c>
      <c r="G262">
        <f t="shared" si="17"/>
        <v>4</v>
      </c>
      <c r="H262">
        <f t="shared" ca="1" si="18"/>
        <v>0</v>
      </c>
      <c r="I262">
        <f t="shared" ca="1" si="19"/>
        <v>0</v>
      </c>
      <c r="J262" t="str">
        <f ca="1">IF(OR(H262=0,H262=""),"",SUM(I$1:I262))</f>
        <v/>
      </c>
      <c r="K262" t="str">
        <f ca="1">IF(OR(H262=0,H262=""),"",VLOOKUP(H262,#REF!,2,0))</f>
        <v/>
      </c>
      <c r="L262" t="str">
        <f ca="1">IF(K262="","",VLOOKUP(INDIRECT(ADDRESS(F262,IF(#REF!&lt;&gt;"С",1,3),,,"Регистрация")),C:E,3,0))</f>
        <v/>
      </c>
    </row>
    <row r="263" spans="5:12" x14ac:dyDescent="0.25">
      <c r="E263" t="str">
        <f>IF(C263="","",#REF!&amp;TEXT(B263,"000"))</f>
        <v/>
      </c>
      <c r="F263">
        <f t="shared" si="16"/>
        <v>67</v>
      </c>
      <c r="G263">
        <f t="shared" si="17"/>
        <v>5</v>
      </c>
      <c r="H263">
        <f t="shared" ca="1" si="18"/>
        <v>0</v>
      </c>
      <c r="I263">
        <f t="shared" ca="1" si="19"/>
        <v>0</v>
      </c>
      <c r="J263" t="str">
        <f ca="1">IF(OR(H263=0,H263=""),"",SUM(I$1:I263))</f>
        <v/>
      </c>
      <c r="K263" t="str">
        <f ca="1">IF(OR(H263=0,H263=""),"",VLOOKUP(H263,#REF!,2,0))</f>
        <v/>
      </c>
      <c r="L263" t="str">
        <f ca="1">IF(K263="","",VLOOKUP(INDIRECT(ADDRESS(F263,IF(#REF!&lt;&gt;"С",1,3),,,"Регистрация")),C:E,3,0))</f>
        <v/>
      </c>
    </row>
    <row r="264" spans="5:12" x14ac:dyDescent="0.25">
      <c r="E264" t="str">
        <f>IF(C264="","",#REF!&amp;TEXT(B264,"000"))</f>
        <v/>
      </c>
      <c r="F264">
        <f t="shared" si="16"/>
        <v>67</v>
      </c>
      <c r="G264">
        <f t="shared" si="17"/>
        <v>6</v>
      </c>
      <c r="H264">
        <f t="shared" ca="1" si="18"/>
        <v>0</v>
      </c>
      <c r="I264">
        <f t="shared" ca="1" si="19"/>
        <v>0</v>
      </c>
      <c r="J264" t="str">
        <f ca="1">IF(OR(H264=0,H264=""),"",SUM(I$1:I264))</f>
        <v/>
      </c>
      <c r="K264" t="str">
        <f ca="1">IF(OR(H264=0,H264=""),"",VLOOKUP(H264,#REF!,2,0))</f>
        <v/>
      </c>
      <c r="L264" t="str">
        <f ca="1">IF(K264="","",VLOOKUP(INDIRECT(ADDRESS(F264,IF(#REF!&lt;&gt;"С",1,3),,,"Регистрация")),C:E,3,0))</f>
        <v/>
      </c>
    </row>
    <row r="265" spans="5:12" x14ac:dyDescent="0.25">
      <c r="E265" t="str">
        <f>IF(C265="","",#REF!&amp;TEXT(B265,"000"))</f>
        <v/>
      </c>
      <c r="F265">
        <f t="shared" si="16"/>
        <v>68</v>
      </c>
      <c r="G265">
        <f t="shared" si="17"/>
        <v>3</v>
      </c>
      <c r="H265">
        <f t="shared" ca="1" si="18"/>
        <v>0</v>
      </c>
      <c r="I265">
        <f t="shared" ca="1" si="19"/>
        <v>0</v>
      </c>
      <c r="J265" t="str">
        <f ca="1">IF(OR(H265=0,H265=""),"",SUM(I$1:I265))</f>
        <v/>
      </c>
      <c r="K265" t="str">
        <f ca="1">IF(OR(H265=0,H265=""),"",VLOOKUP(H265,#REF!,2,0))</f>
        <v/>
      </c>
      <c r="L265" t="str">
        <f ca="1">IF(K265="","",VLOOKUP(INDIRECT(ADDRESS(F265,IF(#REF!&lt;&gt;"С",1,3),,,"Регистрация")),C:E,3,0))</f>
        <v/>
      </c>
    </row>
    <row r="266" spans="5:12" x14ac:dyDescent="0.25">
      <c r="E266" t="str">
        <f>IF(C266="","",#REF!&amp;TEXT(B266,"000"))</f>
        <v/>
      </c>
      <c r="F266">
        <f t="shared" si="16"/>
        <v>68</v>
      </c>
      <c r="G266">
        <f t="shared" si="17"/>
        <v>4</v>
      </c>
      <c r="H266">
        <f t="shared" ca="1" si="18"/>
        <v>0</v>
      </c>
      <c r="I266">
        <f t="shared" ca="1" si="19"/>
        <v>0</v>
      </c>
      <c r="J266" t="str">
        <f ca="1">IF(OR(H266=0,H266=""),"",SUM(I$1:I266))</f>
        <v/>
      </c>
      <c r="K266" t="str">
        <f ca="1">IF(OR(H266=0,H266=""),"",VLOOKUP(H266,#REF!,2,0))</f>
        <v/>
      </c>
      <c r="L266" t="str">
        <f ca="1">IF(K266="","",VLOOKUP(INDIRECT(ADDRESS(F266,IF(#REF!&lt;&gt;"С",1,3),,,"Регистрация")),C:E,3,0))</f>
        <v/>
      </c>
    </row>
    <row r="267" spans="5:12" x14ac:dyDescent="0.25">
      <c r="E267" t="str">
        <f>IF(C267="","",#REF!&amp;TEXT(B267,"000"))</f>
        <v/>
      </c>
      <c r="F267">
        <f t="shared" si="16"/>
        <v>68</v>
      </c>
      <c r="G267">
        <f t="shared" si="17"/>
        <v>5</v>
      </c>
      <c r="H267">
        <f t="shared" ca="1" si="18"/>
        <v>0</v>
      </c>
      <c r="I267">
        <f t="shared" ca="1" si="19"/>
        <v>0</v>
      </c>
      <c r="J267" t="str">
        <f ca="1">IF(OR(H267=0,H267=""),"",SUM(I$1:I267))</f>
        <v/>
      </c>
      <c r="K267" t="str">
        <f ca="1">IF(OR(H267=0,H267=""),"",VLOOKUP(H267,#REF!,2,0))</f>
        <v/>
      </c>
      <c r="L267" t="str">
        <f ca="1">IF(K267="","",VLOOKUP(INDIRECT(ADDRESS(F267,IF(#REF!&lt;&gt;"С",1,3),,,"Регистрация")),C:E,3,0))</f>
        <v/>
      </c>
    </row>
    <row r="268" spans="5:12" x14ac:dyDescent="0.25">
      <c r="E268" t="str">
        <f>IF(C268="","",#REF!&amp;TEXT(B268,"000"))</f>
        <v/>
      </c>
      <c r="F268">
        <f t="shared" si="16"/>
        <v>68</v>
      </c>
      <c r="G268">
        <f t="shared" si="17"/>
        <v>6</v>
      </c>
      <c r="H268">
        <f t="shared" ca="1" si="18"/>
        <v>0</v>
      </c>
      <c r="I268">
        <f t="shared" ca="1" si="19"/>
        <v>0</v>
      </c>
      <c r="J268" t="str">
        <f ca="1">IF(OR(H268=0,H268=""),"",SUM(I$1:I268))</f>
        <v/>
      </c>
      <c r="K268" t="str">
        <f ca="1">IF(OR(H268=0,H268=""),"",VLOOKUP(H268,#REF!,2,0))</f>
        <v/>
      </c>
      <c r="L268" t="str">
        <f ca="1">IF(K268="","",VLOOKUP(INDIRECT(ADDRESS(F268,IF(#REF!&lt;&gt;"С",1,3),,,"Регистрация")),C:E,3,0))</f>
        <v/>
      </c>
    </row>
    <row r="269" spans="5:12" x14ac:dyDescent="0.25">
      <c r="E269" t="str">
        <f>IF(C269="","",#REF!&amp;TEXT(B269,"000"))</f>
        <v/>
      </c>
      <c r="F269">
        <f t="shared" si="16"/>
        <v>69</v>
      </c>
      <c r="G269">
        <f t="shared" si="17"/>
        <v>3</v>
      </c>
      <c r="H269">
        <f t="shared" ca="1" si="18"/>
        <v>0</v>
      </c>
      <c r="I269">
        <f t="shared" ca="1" si="19"/>
        <v>0</v>
      </c>
      <c r="J269" t="str">
        <f ca="1">IF(OR(H269=0,H269=""),"",SUM(I$1:I269))</f>
        <v/>
      </c>
      <c r="K269" t="str">
        <f ca="1">IF(OR(H269=0,H269=""),"",VLOOKUP(H269,#REF!,2,0))</f>
        <v/>
      </c>
      <c r="L269" t="str">
        <f ca="1">IF(K269="","",VLOOKUP(INDIRECT(ADDRESS(F269,IF(#REF!&lt;&gt;"С",1,3),,,"Регистрация")),C:E,3,0))</f>
        <v/>
      </c>
    </row>
    <row r="270" spans="5:12" x14ac:dyDescent="0.25">
      <c r="E270" t="str">
        <f>IF(C270="","",#REF!&amp;TEXT(B270,"000"))</f>
        <v/>
      </c>
      <c r="F270">
        <f t="shared" si="16"/>
        <v>69</v>
      </c>
      <c r="G270">
        <f t="shared" si="17"/>
        <v>4</v>
      </c>
      <c r="H270">
        <f t="shared" ca="1" si="18"/>
        <v>0</v>
      </c>
      <c r="I270">
        <f t="shared" ca="1" si="19"/>
        <v>0</v>
      </c>
      <c r="J270" t="str">
        <f ca="1">IF(OR(H270=0,H270=""),"",SUM(I$1:I270))</f>
        <v/>
      </c>
      <c r="K270" t="str">
        <f ca="1">IF(OR(H270=0,H270=""),"",VLOOKUP(H270,#REF!,2,0))</f>
        <v/>
      </c>
      <c r="L270" t="str">
        <f ca="1">IF(K270="","",VLOOKUP(INDIRECT(ADDRESS(F270,IF(#REF!&lt;&gt;"С",1,3),,,"Регистрация")),C:E,3,0))</f>
        <v/>
      </c>
    </row>
    <row r="271" spans="5:12" x14ac:dyDescent="0.25">
      <c r="E271" t="str">
        <f>IF(C271="","",#REF!&amp;TEXT(B271,"000"))</f>
        <v/>
      </c>
      <c r="F271">
        <f t="shared" si="16"/>
        <v>69</v>
      </c>
      <c r="G271">
        <f t="shared" si="17"/>
        <v>5</v>
      </c>
      <c r="H271">
        <f t="shared" ca="1" si="18"/>
        <v>0</v>
      </c>
      <c r="I271">
        <f t="shared" ca="1" si="19"/>
        <v>0</v>
      </c>
      <c r="J271" t="str">
        <f ca="1">IF(OR(H271=0,H271=""),"",SUM(I$1:I271))</f>
        <v/>
      </c>
      <c r="K271" t="str">
        <f ca="1">IF(OR(H271=0,H271=""),"",VLOOKUP(H271,#REF!,2,0))</f>
        <v/>
      </c>
      <c r="L271" t="str">
        <f ca="1">IF(K271="","",VLOOKUP(INDIRECT(ADDRESS(F271,IF(#REF!&lt;&gt;"С",1,3),,,"Регистрация")),C:E,3,0))</f>
        <v/>
      </c>
    </row>
    <row r="272" spans="5:12" x14ac:dyDescent="0.25">
      <c r="E272" t="str">
        <f>IF(C272="","",#REF!&amp;TEXT(B272,"000"))</f>
        <v/>
      </c>
      <c r="F272">
        <f t="shared" si="16"/>
        <v>69</v>
      </c>
      <c r="G272">
        <f t="shared" si="17"/>
        <v>6</v>
      </c>
      <c r="H272">
        <f t="shared" ca="1" si="18"/>
        <v>0</v>
      </c>
      <c r="I272">
        <f t="shared" ca="1" si="19"/>
        <v>0</v>
      </c>
      <c r="J272" t="str">
        <f ca="1">IF(OR(H272=0,H272=""),"",SUM(I$1:I272))</f>
        <v/>
      </c>
      <c r="K272" t="str">
        <f ca="1">IF(OR(H272=0,H272=""),"",VLOOKUP(H272,#REF!,2,0))</f>
        <v/>
      </c>
      <c r="L272" t="str">
        <f ca="1">IF(K272="","",VLOOKUP(INDIRECT(ADDRESS(F272,IF(#REF!&lt;&gt;"С",1,3),,,"Регистрация")),C:E,3,0))</f>
        <v/>
      </c>
    </row>
    <row r="273" spans="5:12" x14ac:dyDescent="0.25">
      <c r="E273" t="str">
        <f>IF(C273="","",#REF!&amp;TEXT(B273,"000"))</f>
        <v/>
      </c>
      <c r="F273">
        <f t="shared" si="16"/>
        <v>70</v>
      </c>
      <c r="G273">
        <f t="shared" si="17"/>
        <v>3</v>
      </c>
      <c r="H273">
        <f t="shared" ca="1" si="18"/>
        <v>0</v>
      </c>
      <c r="I273">
        <f t="shared" ca="1" si="19"/>
        <v>0</v>
      </c>
      <c r="J273" t="str">
        <f ca="1">IF(OR(H273=0,H273=""),"",SUM(I$1:I273))</f>
        <v/>
      </c>
      <c r="K273" t="str">
        <f ca="1">IF(OR(H273=0,H273=""),"",VLOOKUP(H273,#REF!,2,0))</f>
        <v/>
      </c>
      <c r="L273" t="str">
        <f ca="1">IF(K273="","",VLOOKUP(INDIRECT(ADDRESS(F273,IF(#REF!&lt;&gt;"С",1,3),,,"Регистрация")),C:E,3,0))</f>
        <v/>
      </c>
    </row>
    <row r="274" spans="5:12" x14ac:dyDescent="0.25">
      <c r="E274" t="str">
        <f>IF(C274="","",#REF!&amp;TEXT(B274,"000"))</f>
        <v/>
      </c>
      <c r="F274">
        <f t="shared" si="16"/>
        <v>70</v>
      </c>
      <c r="G274">
        <f t="shared" si="17"/>
        <v>4</v>
      </c>
      <c r="H274">
        <f t="shared" ca="1" si="18"/>
        <v>0</v>
      </c>
      <c r="I274">
        <f t="shared" ca="1" si="19"/>
        <v>0</v>
      </c>
      <c r="J274" t="str">
        <f ca="1">IF(OR(H274=0,H274=""),"",SUM(I$1:I274))</f>
        <v/>
      </c>
      <c r="K274" t="str">
        <f ca="1">IF(OR(H274=0,H274=""),"",VLOOKUP(H274,#REF!,2,0))</f>
        <v/>
      </c>
      <c r="L274" t="str">
        <f ca="1">IF(K274="","",VLOOKUP(INDIRECT(ADDRESS(F274,IF(#REF!&lt;&gt;"С",1,3),,,"Регистрация")),C:E,3,0))</f>
        <v/>
      </c>
    </row>
    <row r="275" spans="5:12" x14ac:dyDescent="0.25">
      <c r="E275" t="str">
        <f>IF(C275="","",#REF!&amp;TEXT(B275,"000"))</f>
        <v/>
      </c>
      <c r="F275">
        <f t="shared" si="16"/>
        <v>70</v>
      </c>
      <c r="G275">
        <f t="shared" si="17"/>
        <v>5</v>
      </c>
      <c r="H275">
        <f t="shared" ca="1" si="18"/>
        <v>0</v>
      </c>
      <c r="I275">
        <f t="shared" ca="1" si="19"/>
        <v>0</v>
      </c>
      <c r="J275" t="str">
        <f ca="1">IF(OR(H275=0,H275=""),"",SUM(I$1:I275))</f>
        <v/>
      </c>
      <c r="K275" t="str">
        <f ca="1">IF(OR(H275=0,H275=""),"",VLOOKUP(H275,#REF!,2,0))</f>
        <v/>
      </c>
      <c r="L275" t="str">
        <f ca="1">IF(K275="","",VLOOKUP(INDIRECT(ADDRESS(F275,IF(#REF!&lt;&gt;"С",1,3),,,"Регистрация")),C:E,3,0))</f>
        <v/>
      </c>
    </row>
    <row r="276" spans="5:12" x14ac:dyDescent="0.25">
      <c r="E276" t="str">
        <f>IF(C276="","",#REF!&amp;TEXT(B276,"000"))</f>
        <v/>
      </c>
      <c r="F276">
        <f t="shared" si="16"/>
        <v>70</v>
      </c>
      <c r="G276">
        <f t="shared" si="17"/>
        <v>6</v>
      </c>
      <c r="H276">
        <f t="shared" ca="1" si="18"/>
        <v>0</v>
      </c>
      <c r="I276">
        <f t="shared" ca="1" si="19"/>
        <v>0</v>
      </c>
      <c r="J276" t="str">
        <f ca="1">IF(OR(H276=0,H276=""),"",SUM(I$1:I276))</f>
        <v/>
      </c>
      <c r="K276" t="str">
        <f ca="1">IF(OR(H276=0,H276=""),"",VLOOKUP(H276,#REF!,2,0))</f>
        <v/>
      </c>
      <c r="L276" t="str">
        <f ca="1">IF(K276="","",VLOOKUP(INDIRECT(ADDRESS(F276,IF(#REF!&lt;&gt;"С",1,3),,,"Регистрация")),C:E,3,0))</f>
        <v/>
      </c>
    </row>
    <row r="277" spans="5:12" x14ac:dyDescent="0.25">
      <c r="E277" t="str">
        <f>IF(C277="","",#REF!&amp;TEXT(B277,"000"))</f>
        <v/>
      </c>
      <c r="F277">
        <f t="shared" si="16"/>
        <v>71</v>
      </c>
      <c r="G277">
        <f t="shared" si="17"/>
        <v>3</v>
      </c>
      <c r="H277">
        <f t="shared" ca="1" si="18"/>
        <v>0</v>
      </c>
      <c r="I277">
        <f t="shared" ca="1" si="19"/>
        <v>0</v>
      </c>
      <c r="J277" t="str">
        <f ca="1">IF(OR(H277=0,H277=""),"",SUM(I$1:I277))</f>
        <v/>
      </c>
      <c r="K277" t="str">
        <f ca="1">IF(OR(H277=0,H277=""),"",VLOOKUP(H277,#REF!,2,0))</f>
        <v/>
      </c>
      <c r="L277" t="str">
        <f ca="1">IF(K277="","",VLOOKUP(INDIRECT(ADDRESS(F277,IF(#REF!&lt;&gt;"С",1,3),,,"Регистрация")),C:E,3,0))</f>
        <v/>
      </c>
    </row>
    <row r="278" spans="5:12" x14ac:dyDescent="0.25">
      <c r="E278" t="str">
        <f>IF(C278="","",#REF!&amp;TEXT(B278,"000"))</f>
        <v/>
      </c>
      <c r="F278">
        <f t="shared" si="16"/>
        <v>71</v>
      </c>
      <c r="G278">
        <f t="shared" si="17"/>
        <v>4</v>
      </c>
      <c r="H278">
        <f t="shared" ca="1" si="18"/>
        <v>0</v>
      </c>
      <c r="I278">
        <f t="shared" ca="1" si="19"/>
        <v>0</v>
      </c>
      <c r="J278" t="str">
        <f ca="1">IF(OR(H278=0,H278=""),"",SUM(I$1:I278))</f>
        <v/>
      </c>
      <c r="K278" t="str">
        <f ca="1">IF(OR(H278=0,H278=""),"",VLOOKUP(H278,#REF!,2,0))</f>
        <v/>
      </c>
      <c r="L278" t="str">
        <f ca="1">IF(K278="","",VLOOKUP(INDIRECT(ADDRESS(F278,IF(#REF!&lt;&gt;"С",1,3),,,"Регистрация")),C:E,3,0))</f>
        <v/>
      </c>
    </row>
    <row r="279" spans="5:12" x14ac:dyDescent="0.25">
      <c r="E279" t="str">
        <f>IF(C279="","",#REF!&amp;TEXT(B279,"000"))</f>
        <v/>
      </c>
      <c r="F279">
        <f t="shared" si="16"/>
        <v>71</v>
      </c>
      <c r="G279">
        <f t="shared" si="17"/>
        <v>5</v>
      </c>
      <c r="H279">
        <f t="shared" ca="1" si="18"/>
        <v>0</v>
      </c>
      <c r="I279">
        <f t="shared" ca="1" si="19"/>
        <v>0</v>
      </c>
      <c r="J279" t="str">
        <f ca="1">IF(OR(H279=0,H279=""),"",SUM(I$1:I279))</f>
        <v/>
      </c>
      <c r="K279" t="str">
        <f ca="1">IF(OR(H279=0,H279=""),"",VLOOKUP(H279,#REF!,2,0))</f>
        <v/>
      </c>
      <c r="L279" t="str">
        <f ca="1">IF(K279="","",VLOOKUP(INDIRECT(ADDRESS(F279,IF(#REF!&lt;&gt;"С",1,3),,,"Регистрация")),C:E,3,0))</f>
        <v/>
      </c>
    </row>
    <row r="280" spans="5:12" x14ac:dyDescent="0.25">
      <c r="E280" t="str">
        <f>IF(C280="","",#REF!&amp;TEXT(B280,"000"))</f>
        <v/>
      </c>
      <c r="F280">
        <f t="shared" si="16"/>
        <v>71</v>
      </c>
      <c r="G280">
        <f t="shared" si="17"/>
        <v>6</v>
      </c>
      <c r="H280">
        <f t="shared" ca="1" si="18"/>
        <v>0</v>
      </c>
      <c r="I280">
        <f t="shared" ca="1" si="19"/>
        <v>0</v>
      </c>
      <c r="J280" t="str">
        <f ca="1">IF(OR(H280=0,H280=""),"",SUM(I$1:I280))</f>
        <v/>
      </c>
      <c r="K280" t="str">
        <f ca="1">IF(OR(H280=0,H280=""),"",VLOOKUP(H280,#REF!,2,0))</f>
        <v/>
      </c>
      <c r="L280" t="str">
        <f ca="1">IF(K280="","",VLOOKUP(INDIRECT(ADDRESS(F280,IF(#REF!&lt;&gt;"С",1,3),,,"Регистрация")),C:E,3,0))</f>
        <v/>
      </c>
    </row>
    <row r="281" spans="5:12" x14ac:dyDescent="0.25">
      <c r="E281" t="str">
        <f>IF(C281="","",#REF!&amp;TEXT(B281,"000"))</f>
        <v/>
      </c>
      <c r="F281">
        <f t="shared" si="16"/>
        <v>72</v>
      </c>
      <c r="G281">
        <f t="shared" si="17"/>
        <v>3</v>
      </c>
      <c r="H281">
        <f t="shared" ca="1" si="18"/>
        <v>0</v>
      </c>
      <c r="I281">
        <f t="shared" ca="1" si="19"/>
        <v>0</v>
      </c>
      <c r="J281" t="str">
        <f ca="1">IF(OR(H281=0,H281=""),"",SUM(I$1:I281))</f>
        <v/>
      </c>
      <c r="K281" t="str">
        <f ca="1">IF(OR(H281=0,H281=""),"",VLOOKUP(H281,#REF!,2,0))</f>
        <v/>
      </c>
      <c r="L281" t="str">
        <f ca="1">IF(K281="","",VLOOKUP(INDIRECT(ADDRESS(F281,IF(#REF!&lt;&gt;"С",1,3),,,"Регистрация")),C:E,3,0))</f>
        <v/>
      </c>
    </row>
    <row r="282" spans="5:12" x14ac:dyDescent="0.25">
      <c r="E282" t="str">
        <f>IF(C282="","",#REF!&amp;TEXT(B282,"000"))</f>
        <v/>
      </c>
      <c r="F282">
        <f t="shared" si="16"/>
        <v>72</v>
      </c>
      <c r="G282">
        <f t="shared" si="17"/>
        <v>4</v>
      </c>
      <c r="H282">
        <f t="shared" ca="1" si="18"/>
        <v>0</v>
      </c>
      <c r="I282">
        <f t="shared" ca="1" si="19"/>
        <v>0</v>
      </c>
      <c r="J282" t="str">
        <f ca="1">IF(OR(H282=0,H282=""),"",SUM(I$1:I282))</f>
        <v/>
      </c>
      <c r="K282" t="str">
        <f ca="1">IF(OR(H282=0,H282=""),"",VLOOKUP(H282,#REF!,2,0))</f>
        <v/>
      </c>
      <c r="L282" t="str">
        <f ca="1">IF(K282="","",VLOOKUP(INDIRECT(ADDRESS(F282,IF(#REF!&lt;&gt;"С",1,3),,,"Регистрация")),C:E,3,0))</f>
        <v/>
      </c>
    </row>
    <row r="283" spans="5:12" x14ac:dyDescent="0.25">
      <c r="E283" t="str">
        <f>IF(C283="","",#REF!&amp;TEXT(B283,"000"))</f>
        <v/>
      </c>
      <c r="F283">
        <f t="shared" si="16"/>
        <v>72</v>
      </c>
      <c r="G283">
        <f t="shared" si="17"/>
        <v>5</v>
      </c>
      <c r="H283">
        <f t="shared" ca="1" si="18"/>
        <v>0</v>
      </c>
      <c r="I283">
        <f t="shared" ca="1" si="19"/>
        <v>0</v>
      </c>
      <c r="J283" t="str">
        <f ca="1">IF(OR(H283=0,H283=""),"",SUM(I$1:I283))</f>
        <v/>
      </c>
      <c r="K283" t="str">
        <f ca="1">IF(OR(H283=0,H283=""),"",VLOOKUP(H283,#REF!,2,0))</f>
        <v/>
      </c>
      <c r="L283" t="str">
        <f ca="1">IF(K283="","",VLOOKUP(INDIRECT(ADDRESS(F283,IF(#REF!&lt;&gt;"С",1,3),,,"Регистрация")),C:E,3,0))</f>
        <v/>
      </c>
    </row>
    <row r="284" spans="5:12" x14ac:dyDescent="0.25">
      <c r="E284" t="str">
        <f>IF(C284="","",#REF!&amp;TEXT(B284,"000"))</f>
        <v/>
      </c>
      <c r="F284">
        <f t="shared" si="16"/>
        <v>72</v>
      </c>
      <c r="G284">
        <f t="shared" si="17"/>
        <v>6</v>
      </c>
      <c r="H284">
        <f t="shared" ca="1" si="18"/>
        <v>0</v>
      </c>
      <c r="I284">
        <f t="shared" ca="1" si="19"/>
        <v>0</v>
      </c>
      <c r="J284" t="str">
        <f ca="1">IF(OR(H284=0,H284=""),"",SUM(I$1:I284))</f>
        <v/>
      </c>
      <c r="K284" t="str">
        <f ca="1">IF(OR(H284=0,H284=""),"",VLOOKUP(H284,#REF!,2,0))</f>
        <v/>
      </c>
      <c r="L284" t="str">
        <f ca="1">IF(K284="","",VLOOKUP(INDIRECT(ADDRESS(F284,IF(#REF!&lt;&gt;"С",1,3),,,"Регистрация")),C:E,3,0))</f>
        <v/>
      </c>
    </row>
    <row r="285" spans="5:12" x14ac:dyDescent="0.25">
      <c r="E285" t="str">
        <f>IF(C285="","",#REF!&amp;TEXT(B285,"000"))</f>
        <v/>
      </c>
      <c r="F285">
        <f t="shared" si="16"/>
        <v>73</v>
      </c>
      <c r="G285">
        <f t="shared" si="17"/>
        <v>3</v>
      </c>
      <c r="H285">
        <f t="shared" ca="1" si="18"/>
        <v>0</v>
      </c>
      <c r="I285">
        <f t="shared" ca="1" si="19"/>
        <v>0</v>
      </c>
      <c r="J285" t="str">
        <f ca="1">IF(OR(H285=0,H285=""),"",SUM(I$1:I285))</f>
        <v/>
      </c>
      <c r="K285" t="str">
        <f ca="1">IF(OR(H285=0,H285=""),"",VLOOKUP(H285,#REF!,2,0))</f>
        <v/>
      </c>
      <c r="L285" t="str">
        <f ca="1">IF(K285="","",VLOOKUP(INDIRECT(ADDRESS(F285,IF(#REF!&lt;&gt;"С",1,3),,,"Регистрация")),C:E,3,0))</f>
        <v/>
      </c>
    </row>
    <row r="286" spans="5:12" x14ac:dyDescent="0.25">
      <c r="E286" t="str">
        <f>IF(C286="","",#REF!&amp;TEXT(B286,"000"))</f>
        <v/>
      </c>
      <c r="F286">
        <f t="shared" si="16"/>
        <v>73</v>
      </c>
      <c r="G286">
        <f t="shared" si="17"/>
        <v>4</v>
      </c>
      <c r="H286">
        <f t="shared" ca="1" si="18"/>
        <v>0</v>
      </c>
      <c r="I286">
        <f t="shared" ca="1" si="19"/>
        <v>0</v>
      </c>
      <c r="J286" t="str">
        <f ca="1">IF(OR(H286=0,H286=""),"",SUM(I$1:I286))</f>
        <v/>
      </c>
      <c r="K286" t="str">
        <f ca="1">IF(OR(H286=0,H286=""),"",VLOOKUP(H286,#REF!,2,0))</f>
        <v/>
      </c>
      <c r="L286" t="str">
        <f ca="1">IF(K286="","",VLOOKUP(INDIRECT(ADDRESS(F286,IF(#REF!&lt;&gt;"С",1,3),,,"Регистрация")),C:E,3,0))</f>
        <v/>
      </c>
    </row>
    <row r="287" spans="5:12" x14ac:dyDescent="0.25">
      <c r="E287" t="str">
        <f>IF(C287="","",#REF!&amp;TEXT(B287,"000"))</f>
        <v/>
      </c>
      <c r="F287">
        <f t="shared" si="16"/>
        <v>73</v>
      </c>
      <c r="G287">
        <f t="shared" si="17"/>
        <v>5</v>
      </c>
      <c r="H287">
        <f t="shared" ca="1" si="18"/>
        <v>0</v>
      </c>
      <c r="I287">
        <f t="shared" ca="1" si="19"/>
        <v>0</v>
      </c>
      <c r="J287" t="str">
        <f ca="1">IF(OR(H287=0,H287=""),"",SUM(I$1:I287))</f>
        <v/>
      </c>
      <c r="K287" t="str">
        <f ca="1">IF(OR(H287=0,H287=""),"",VLOOKUP(H287,#REF!,2,0))</f>
        <v/>
      </c>
      <c r="L287" t="str">
        <f ca="1">IF(K287="","",VLOOKUP(INDIRECT(ADDRESS(F287,IF(#REF!&lt;&gt;"С",1,3),,,"Регистрация")),C:E,3,0))</f>
        <v/>
      </c>
    </row>
    <row r="288" spans="5:12" x14ac:dyDescent="0.25">
      <c r="E288" t="str">
        <f>IF(C288="","",#REF!&amp;TEXT(B288,"000"))</f>
        <v/>
      </c>
      <c r="F288">
        <f t="shared" si="16"/>
        <v>73</v>
      </c>
      <c r="G288">
        <f t="shared" si="17"/>
        <v>6</v>
      </c>
      <c r="H288">
        <f t="shared" ca="1" si="18"/>
        <v>0</v>
      </c>
      <c r="I288">
        <f t="shared" ca="1" si="19"/>
        <v>0</v>
      </c>
      <c r="J288" t="str">
        <f ca="1">IF(OR(H288=0,H288=""),"",SUM(I$1:I288))</f>
        <v/>
      </c>
      <c r="K288" t="str">
        <f ca="1">IF(OR(H288=0,H288=""),"",VLOOKUP(H288,#REF!,2,0))</f>
        <v/>
      </c>
      <c r="L288" t="str">
        <f ca="1">IF(K288="","",VLOOKUP(INDIRECT(ADDRESS(F288,IF(#REF!&lt;&gt;"С",1,3),,,"Регистрация")),C:E,3,0))</f>
        <v/>
      </c>
    </row>
    <row r="289" spans="5:12" x14ac:dyDescent="0.25">
      <c r="E289" t="str">
        <f>IF(C289="","",#REF!&amp;TEXT(B289,"000"))</f>
        <v/>
      </c>
      <c r="F289">
        <f t="shared" si="16"/>
        <v>74</v>
      </c>
      <c r="G289">
        <f t="shared" si="17"/>
        <v>3</v>
      </c>
      <c r="H289">
        <f t="shared" ca="1" si="18"/>
        <v>0</v>
      </c>
      <c r="I289">
        <f t="shared" ca="1" si="19"/>
        <v>0</v>
      </c>
      <c r="J289" t="str">
        <f ca="1">IF(OR(H289=0,H289=""),"",SUM(I$1:I289))</f>
        <v/>
      </c>
      <c r="K289" t="str">
        <f ca="1">IF(OR(H289=0,H289=""),"",VLOOKUP(H289,#REF!,2,0))</f>
        <v/>
      </c>
      <c r="L289" t="str">
        <f ca="1">IF(K289="","",VLOOKUP(INDIRECT(ADDRESS(F289,IF(#REF!&lt;&gt;"С",1,3),,,"Регистрация")),C:E,3,0))</f>
        <v/>
      </c>
    </row>
    <row r="290" spans="5:12" x14ac:dyDescent="0.25">
      <c r="E290" t="str">
        <f>IF(C290="","",#REF!&amp;TEXT(B290,"000"))</f>
        <v/>
      </c>
      <c r="F290">
        <f t="shared" si="16"/>
        <v>74</v>
      </c>
      <c r="G290">
        <f t="shared" si="17"/>
        <v>4</v>
      </c>
      <c r="H290">
        <f t="shared" ca="1" si="18"/>
        <v>0</v>
      </c>
      <c r="I290">
        <f t="shared" ca="1" si="19"/>
        <v>0</v>
      </c>
      <c r="J290" t="str">
        <f ca="1">IF(OR(H290=0,H290=""),"",SUM(I$1:I290))</f>
        <v/>
      </c>
      <c r="K290" t="str">
        <f ca="1">IF(OR(H290=0,H290=""),"",VLOOKUP(H290,#REF!,2,0))</f>
        <v/>
      </c>
      <c r="L290" t="str">
        <f ca="1">IF(K290="","",VLOOKUP(INDIRECT(ADDRESS(F290,IF(#REF!&lt;&gt;"С",1,3),,,"Регистрация")),C:E,3,0))</f>
        <v/>
      </c>
    </row>
    <row r="291" spans="5:12" x14ac:dyDescent="0.25">
      <c r="E291" t="str">
        <f>IF(C291="","",#REF!&amp;TEXT(B291,"000"))</f>
        <v/>
      </c>
      <c r="F291">
        <f t="shared" si="16"/>
        <v>74</v>
      </c>
      <c r="G291">
        <f t="shared" si="17"/>
        <v>5</v>
      </c>
      <c r="H291">
        <f t="shared" ca="1" si="18"/>
        <v>0</v>
      </c>
      <c r="I291">
        <f t="shared" ca="1" si="19"/>
        <v>0</v>
      </c>
      <c r="J291" t="str">
        <f ca="1">IF(OR(H291=0,H291=""),"",SUM(I$1:I291))</f>
        <v/>
      </c>
      <c r="K291" t="str">
        <f ca="1">IF(OR(H291=0,H291=""),"",VLOOKUP(H291,#REF!,2,0))</f>
        <v/>
      </c>
      <c r="L291" t="str">
        <f ca="1">IF(K291="","",VLOOKUP(INDIRECT(ADDRESS(F291,IF(#REF!&lt;&gt;"С",1,3),,,"Регистрация")),C:E,3,0))</f>
        <v/>
      </c>
    </row>
    <row r="292" spans="5:12" x14ac:dyDescent="0.25">
      <c r="E292" t="str">
        <f>IF(C292="","",#REF!&amp;TEXT(B292,"000"))</f>
        <v/>
      </c>
      <c r="F292">
        <f t="shared" si="16"/>
        <v>74</v>
      </c>
      <c r="G292">
        <f t="shared" si="17"/>
        <v>6</v>
      </c>
      <c r="H292">
        <f t="shared" ca="1" si="18"/>
        <v>0</v>
      </c>
      <c r="I292">
        <f t="shared" ca="1" si="19"/>
        <v>0</v>
      </c>
      <c r="J292" t="str">
        <f ca="1">IF(OR(H292=0,H292=""),"",SUM(I$1:I292))</f>
        <v/>
      </c>
      <c r="K292" t="str">
        <f ca="1">IF(OR(H292=0,H292=""),"",VLOOKUP(H292,#REF!,2,0))</f>
        <v/>
      </c>
      <c r="L292" t="str">
        <f ca="1">IF(K292="","",VLOOKUP(INDIRECT(ADDRESS(F292,IF(#REF!&lt;&gt;"С",1,3),,,"Регистрация")),C:E,3,0))</f>
        <v/>
      </c>
    </row>
    <row r="293" spans="5:12" x14ac:dyDescent="0.25">
      <c r="E293" t="str">
        <f>IF(C293="","",#REF!&amp;TEXT(B293,"000"))</f>
        <v/>
      </c>
      <c r="F293">
        <f t="shared" si="16"/>
        <v>75</v>
      </c>
      <c r="G293">
        <f t="shared" si="17"/>
        <v>3</v>
      </c>
      <c r="H293">
        <f t="shared" ca="1" si="18"/>
        <v>0</v>
      </c>
      <c r="I293">
        <f t="shared" ca="1" si="19"/>
        <v>0</v>
      </c>
      <c r="J293" t="str">
        <f ca="1">IF(OR(H293=0,H293=""),"",SUM(I$1:I293))</f>
        <v/>
      </c>
      <c r="K293" t="str">
        <f ca="1">IF(OR(H293=0,H293=""),"",VLOOKUP(H293,#REF!,2,0))</f>
        <v/>
      </c>
      <c r="L293" t="str">
        <f ca="1">IF(K293="","",VLOOKUP(INDIRECT(ADDRESS(F293,IF(#REF!&lt;&gt;"С",1,3),,,"Регистрация")),C:E,3,0))</f>
        <v/>
      </c>
    </row>
    <row r="294" spans="5:12" x14ac:dyDescent="0.25">
      <c r="E294" t="str">
        <f>IF(C294="","",#REF!&amp;TEXT(B294,"000"))</f>
        <v/>
      </c>
      <c r="F294">
        <f t="shared" si="16"/>
        <v>75</v>
      </c>
      <c r="G294">
        <f t="shared" si="17"/>
        <v>4</v>
      </c>
      <c r="H294">
        <f t="shared" ca="1" si="18"/>
        <v>0</v>
      </c>
      <c r="I294">
        <f t="shared" ca="1" si="19"/>
        <v>0</v>
      </c>
      <c r="J294" t="str">
        <f ca="1">IF(OR(H294=0,H294=""),"",SUM(I$1:I294))</f>
        <v/>
      </c>
      <c r="K294" t="str">
        <f ca="1">IF(OR(H294=0,H294=""),"",VLOOKUP(H294,#REF!,2,0))</f>
        <v/>
      </c>
      <c r="L294" t="str">
        <f ca="1">IF(K294="","",VLOOKUP(INDIRECT(ADDRESS(F294,IF(#REF!&lt;&gt;"С",1,3),,,"Регистрация")),C:E,3,0))</f>
        <v/>
      </c>
    </row>
    <row r="295" spans="5:12" x14ac:dyDescent="0.25">
      <c r="E295" t="str">
        <f>IF(C295="","",#REF!&amp;TEXT(B295,"000"))</f>
        <v/>
      </c>
      <c r="F295">
        <f t="shared" si="16"/>
        <v>75</v>
      </c>
      <c r="G295">
        <f t="shared" si="17"/>
        <v>5</v>
      </c>
      <c r="H295">
        <f t="shared" ca="1" si="18"/>
        <v>0</v>
      </c>
      <c r="I295">
        <f t="shared" ca="1" si="19"/>
        <v>0</v>
      </c>
      <c r="J295" t="str">
        <f ca="1">IF(OR(H295=0,H295=""),"",SUM(I$1:I295))</f>
        <v/>
      </c>
      <c r="K295" t="str">
        <f ca="1">IF(OR(H295=0,H295=""),"",VLOOKUP(H295,#REF!,2,0))</f>
        <v/>
      </c>
      <c r="L295" t="str">
        <f ca="1">IF(K295="","",VLOOKUP(INDIRECT(ADDRESS(F295,IF(#REF!&lt;&gt;"С",1,3),,,"Регистрация")),C:E,3,0))</f>
        <v/>
      </c>
    </row>
    <row r="296" spans="5:12" x14ac:dyDescent="0.25">
      <c r="E296" t="str">
        <f>IF(C296="","",#REF!&amp;TEXT(B296,"000"))</f>
        <v/>
      </c>
      <c r="F296">
        <f t="shared" si="16"/>
        <v>75</v>
      </c>
      <c r="G296">
        <f t="shared" si="17"/>
        <v>6</v>
      </c>
      <c r="H296">
        <f t="shared" ca="1" si="18"/>
        <v>0</v>
      </c>
      <c r="I296">
        <f t="shared" ca="1" si="19"/>
        <v>0</v>
      </c>
      <c r="J296" t="str">
        <f ca="1">IF(OR(H296=0,H296=""),"",SUM(I$1:I296))</f>
        <v/>
      </c>
      <c r="K296" t="str">
        <f ca="1">IF(OR(H296=0,H296=""),"",VLOOKUP(H296,#REF!,2,0))</f>
        <v/>
      </c>
      <c r="L296" t="str">
        <f ca="1">IF(K296="","",VLOOKUP(INDIRECT(ADDRESS(F296,IF(#REF!&lt;&gt;"С",1,3),,,"Регистрация")),C:E,3,0))</f>
        <v/>
      </c>
    </row>
    <row r="297" spans="5:12" x14ac:dyDescent="0.25">
      <c r="E297" t="str">
        <f>IF(C297="","",#REF!&amp;TEXT(B297,"000"))</f>
        <v/>
      </c>
      <c r="F297">
        <f t="shared" si="16"/>
        <v>76</v>
      </c>
      <c r="G297">
        <f t="shared" si="17"/>
        <v>3</v>
      </c>
      <c r="H297">
        <f t="shared" ca="1" si="18"/>
        <v>0</v>
      </c>
      <c r="I297">
        <f t="shared" ca="1" si="19"/>
        <v>0</v>
      </c>
      <c r="J297" t="str">
        <f ca="1">IF(OR(H297=0,H297=""),"",SUM(I$1:I297))</f>
        <v/>
      </c>
      <c r="K297" t="str">
        <f ca="1">IF(OR(H297=0,H297=""),"",VLOOKUP(H297,#REF!,2,0))</f>
        <v/>
      </c>
      <c r="L297" t="str">
        <f ca="1">IF(K297="","",VLOOKUP(INDIRECT(ADDRESS(F297,IF(#REF!&lt;&gt;"С",1,3),,,"Регистрация")),C:E,3,0))</f>
        <v/>
      </c>
    </row>
    <row r="298" spans="5:12" x14ac:dyDescent="0.25">
      <c r="E298" t="str">
        <f>IF(C298="","",#REF!&amp;TEXT(B298,"000"))</f>
        <v/>
      </c>
      <c r="F298">
        <f t="shared" si="16"/>
        <v>76</v>
      </c>
      <c r="G298">
        <f t="shared" si="17"/>
        <v>4</v>
      </c>
      <c r="H298">
        <f t="shared" ca="1" si="18"/>
        <v>0</v>
      </c>
      <c r="I298">
        <f t="shared" ca="1" si="19"/>
        <v>0</v>
      </c>
      <c r="J298" t="str">
        <f ca="1">IF(OR(H298=0,H298=""),"",SUM(I$1:I298))</f>
        <v/>
      </c>
      <c r="K298" t="str">
        <f ca="1">IF(OR(H298=0,H298=""),"",VLOOKUP(H298,#REF!,2,0))</f>
        <v/>
      </c>
      <c r="L298" t="str">
        <f ca="1">IF(K298="","",VLOOKUP(INDIRECT(ADDRESS(F298,IF(#REF!&lt;&gt;"С",1,3),,,"Регистрация")),C:E,3,0))</f>
        <v/>
      </c>
    </row>
    <row r="299" spans="5:12" x14ac:dyDescent="0.25">
      <c r="E299" t="str">
        <f>IF(C299="","",#REF!&amp;TEXT(B299,"000"))</f>
        <v/>
      </c>
      <c r="F299">
        <f t="shared" si="16"/>
        <v>76</v>
      </c>
      <c r="G299">
        <f t="shared" si="17"/>
        <v>5</v>
      </c>
      <c r="H299">
        <f t="shared" ca="1" si="18"/>
        <v>0</v>
      </c>
      <c r="I299">
        <f t="shared" ca="1" si="19"/>
        <v>0</v>
      </c>
      <c r="J299" t="str">
        <f ca="1">IF(OR(H299=0,H299=""),"",SUM(I$1:I299))</f>
        <v/>
      </c>
      <c r="K299" t="str">
        <f ca="1">IF(OR(H299=0,H299=""),"",VLOOKUP(H299,#REF!,2,0))</f>
        <v/>
      </c>
      <c r="L299" t="str">
        <f ca="1">IF(K299="","",VLOOKUP(INDIRECT(ADDRESS(F299,IF(#REF!&lt;&gt;"С",1,3),,,"Регистрация")),C:E,3,0))</f>
        <v/>
      </c>
    </row>
    <row r="300" spans="5:12" x14ac:dyDescent="0.25">
      <c r="E300" t="str">
        <f>IF(C300="","",#REF!&amp;TEXT(B300,"000"))</f>
        <v/>
      </c>
      <c r="F300">
        <f t="shared" si="16"/>
        <v>76</v>
      </c>
      <c r="G300">
        <f t="shared" si="17"/>
        <v>6</v>
      </c>
      <c r="H300">
        <f t="shared" ca="1" si="18"/>
        <v>0</v>
      </c>
      <c r="I300">
        <f t="shared" ca="1" si="19"/>
        <v>0</v>
      </c>
      <c r="J300" t="str">
        <f ca="1">IF(OR(H300=0,H300=""),"",SUM(I$1:I300))</f>
        <v/>
      </c>
      <c r="K300" t="str">
        <f ca="1">IF(OR(H300=0,H300=""),"",VLOOKUP(H300,#REF!,2,0))</f>
        <v/>
      </c>
      <c r="L300" t="str">
        <f ca="1">IF(K300="","",VLOOKUP(INDIRECT(ADDRESS(F300,IF(#REF!&lt;&gt;"С",1,3),,,"Регистрация")),C:E,3,0))</f>
        <v/>
      </c>
    </row>
    <row r="301" spans="5:12" x14ac:dyDescent="0.25">
      <c r="E301" t="str">
        <f>IF(C301="","",#REF!&amp;TEXT(B301,"000"))</f>
        <v/>
      </c>
      <c r="F301">
        <f t="shared" si="16"/>
        <v>77</v>
      </c>
      <c r="G301">
        <f t="shared" si="17"/>
        <v>3</v>
      </c>
      <c r="H301">
        <f t="shared" ca="1" si="18"/>
        <v>0</v>
      </c>
      <c r="I301">
        <f t="shared" ca="1" si="19"/>
        <v>0</v>
      </c>
      <c r="J301" t="str">
        <f ca="1">IF(OR(H301=0,H301=""),"",SUM(I$1:I301))</f>
        <v/>
      </c>
      <c r="K301" t="str">
        <f ca="1">IF(OR(H301=0,H301=""),"",VLOOKUP(H301,#REF!,2,0))</f>
        <v/>
      </c>
      <c r="L301" t="str">
        <f ca="1">IF(K301="","",VLOOKUP(INDIRECT(ADDRESS(F301,IF(#REF!&lt;&gt;"С",1,3),,,"Регистрация")),C:E,3,0))</f>
        <v/>
      </c>
    </row>
    <row r="302" spans="5:12" x14ac:dyDescent="0.25">
      <c r="E302" t="str">
        <f>IF(C302="","",#REF!&amp;TEXT(B302,"000"))</f>
        <v/>
      </c>
      <c r="F302">
        <f t="shared" si="16"/>
        <v>77</v>
      </c>
      <c r="G302">
        <f t="shared" si="17"/>
        <v>4</v>
      </c>
      <c r="H302">
        <f t="shared" ca="1" si="18"/>
        <v>0</v>
      </c>
      <c r="I302">
        <f t="shared" ca="1" si="19"/>
        <v>0</v>
      </c>
      <c r="J302" t="str">
        <f ca="1">IF(OR(H302=0,H302=""),"",SUM(I$1:I302))</f>
        <v/>
      </c>
      <c r="K302" t="str">
        <f ca="1">IF(OR(H302=0,H302=""),"",VLOOKUP(H302,#REF!,2,0))</f>
        <v/>
      </c>
      <c r="L302" t="str">
        <f ca="1">IF(K302="","",VLOOKUP(INDIRECT(ADDRESS(F302,IF(#REF!&lt;&gt;"С",1,3),,,"Регистрация")),C:E,3,0))</f>
        <v/>
      </c>
    </row>
    <row r="303" spans="5:12" x14ac:dyDescent="0.25">
      <c r="E303" t="str">
        <f>IF(C303="","",#REF!&amp;TEXT(B303,"000"))</f>
        <v/>
      </c>
      <c r="F303">
        <f t="shared" si="16"/>
        <v>77</v>
      </c>
      <c r="G303">
        <f t="shared" si="17"/>
        <v>5</v>
      </c>
      <c r="H303">
        <f t="shared" ca="1" si="18"/>
        <v>0</v>
      </c>
      <c r="I303">
        <f t="shared" ca="1" si="19"/>
        <v>0</v>
      </c>
      <c r="J303" t="str">
        <f ca="1">IF(OR(H303=0,H303=""),"",SUM(I$1:I303))</f>
        <v/>
      </c>
      <c r="K303" t="str">
        <f ca="1">IF(OR(H303=0,H303=""),"",VLOOKUP(H303,#REF!,2,0))</f>
        <v/>
      </c>
      <c r="L303" t="str">
        <f ca="1">IF(K303="","",VLOOKUP(INDIRECT(ADDRESS(F303,IF(#REF!&lt;&gt;"С",1,3),,,"Регистрация")),C:E,3,0))</f>
        <v/>
      </c>
    </row>
    <row r="304" spans="5:12" x14ac:dyDescent="0.25">
      <c r="E304" t="str">
        <f>IF(C304="","",#REF!&amp;TEXT(B304,"000"))</f>
        <v/>
      </c>
      <c r="F304">
        <f t="shared" si="16"/>
        <v>77</v>
      </c>
      <c r="G304">
        <f t="shared" si="17"/>
        <v>6</v>
      </c>
      <c r="H304">
        <f t="shared" ca="1" si="18"/>
        <v>0</v>
      </c>
      <c r="I304">
        <f t="shared" ca="1" si="19"/>
        <v>0</v>
      </c>
      <c r="J304" t="str">
        <f ca="1">IF(OR(H304=0,H304=""),"",SUM(I$1:I304))</f>
        <v/>
      </c>
      <c r="K304" t="str">
        <f ca="1">IF(OR(H304=0,H304=""),"",VLOOKUP(H304,#REF!,2,0))</f>
        <v/>
      </c>
      <c r="L304" t="str">
        <f ca="1">IF(K304="","",VLOOKUP(INDIRECT(ADDRESS(F304,IF(#REF!&lt;&gt;"С",1,3),,,"Регистрация")),C:E,3,0))</f>
        <v/>
      </c>
    </row>
    <row r="305" spans="5:12" x14ac:dyDescent="0.25">
      <c r="E305" t="str">
        <f>IF(C305="","",#REF!&amp;TEXT(B305,"000"))</f>
        <v/>
      </c>
      <c r="F305">
        <f t="shared" si="16"/>
        <v>78</v>
      </c>
      <c r="G305">
        <f t="shared" si="17"/>
        <v>3</v>
      </c>
      <c r="H305">
        <f t="shared" ca="1" si="18"/>
        <v>0</v>
      </c>
      <c r="I305">
        <f t="shared" ca="1" si="19"/>
        <v>0</v>
      </c>
      <c r="J305" t="str">
        <f ca="1">IF(OR(H305=0,H305=""),"",SUM(I$1:I305))</f>
        <v/>
      </c>
      <c r="K305" t="str">
        <f ca="1">IF(OR(H305=0,H305=""),"",VLOOKUP(H305,#REF!,2,0))</f>
        <v/>
      </c>
      <c r="L305" t="str">
        <f ca="1">IF(K305="","",VLOOKUP(INDIRECT(ADDRESS(F305,IF(#REF!&lt;&gt;"С",1,3),,,"Регистрация")),C:E,3,0))</f>
        <v/>
      </c>
    </row>
    <row r="306" spans="5:12" x14ac:dyDescent="0.25">
      <c r="E306" t="str">
        <f>IF(C306="","",#REF!&amp;TEXT(B306,"000"))</f>
        <v/>
      </c>
      <c r="F306">
        <f t="shared" si="16"/>
        <v>78</v>
      </c>
      <c r="G306">
        <f t="shared" si="17"/>
        <v>4</v>
      </c>
      <c r="H306">
        <f t="shared" ca="1" si="18"/>
        <v>0</v>
      </c>
      <c r="I306">
        <f t="shared" ca="1" si="19"/>
        <v>0</v>
      </c>
      <c r="J306" t="str">
        <f ca="1">IF(OR(H306=0,H306=""),"",SUM(I$1:I306))</f>
        <v/>
      </c>
      <c r="K306" t="str">
        <f ca="1">IF(OR(H306=0,H306=""),"",VLOOKUP(H306,#REF!,2,0))</f>
        <v/>
      </c>
      <c r="L306" t="str">
        <f ca="1">IF(K306="","",VLOOKUP(INDIRECT(ADDRESS(F306,IF(#REF!&lt;&gt;"С",1,3),,,"Регистрация")),C:E,3,0))</f>
        <v/>
      </c>
    </row>
    <row r="307" spans="5:12" x14ac:dyDescent="0.25">
      <c r="E307" t="str">
        <f>IF(C307="","",#REF!&amp;TEXT(B307,"000"))</f>
        <v/>
      </c>
      <c r="F307">
        <f t="shared" si="16"/>
        <v>78</v>
      </c>
      <c r="G307">
        <f t="shared" si="17"/>
        <v>5</v>
      </c>
      <c r="H307">
        <f t="shared" ca="1" si="18"/>
        <v>0</v>
      </c>
      <c r="I307">
        <f t="shared" ca="1" si="19"/>
        <v>0</v>
      </c>
      <c r="J307" t="str">
        <f ca="1">IF(OR(H307=0,H307=""),"",SUM(I$1:I307))</f>
        <v/>
      </c>
      <c r="K307" t="str">
        <f ca="1">IF(OR(H307=0,H307=""),"",VLOOKUP(H307,#REF!,2,0))</f>
        <v/>
      </c>
      <c r="L307" t="str">
        <f ca="1">IF(K307="","",VLOOKUP(INDIRECT(ADDRESS(F307,IF(#REF!&lt;&gt;"С",1,3),,,"Регистрация")),C:E,3,0))</f>
        <v/>
      </c>
    </row>
    <row r="308" spans="5:12" x14ac:dyDescent="0.25">
      <c r="E308" t="str">
        <f>IF(C308="","",#REF!&amp;TEXT(B308,"000"))</f>
        <v/>
      </c>
      <c r="F308">
        <f t="shared" si="16"/>
        <v>78</v>
      </c>
      <c r="G308">
        <f t="shared" si="17"/>
        <v>6</v>
      </c>
      <c r="H308">
        <f t="shared" ca="1" si="18"/>
        <v>0</v>
      </c>
      <c r="I308">
        <f t="shared" ca="1" si="19"/>
        <v>0</v>
      </c>
      <c r="J308" t="str">
        <f ca="1">IF(OR(H308=0,H308=""),"",SUM(I$1:I308))</f>
        <v/>
      </c>
      <c r="K308" t="str">
        <f ca="1">IF(OR(H308=0,H308=""),"",VLOOKUP(H308,#REF!,2,0))</f>
        <v/>
      </c>
      <c r="L308" t="str">
        <f ca="1">IF(K308="","",VLOOKUP(INDIRECT(ADDRESS(F308,IF(#REF!&lt;&gt;"С",1,3),,,"Регистрация")),C:E,3,0))</f>
        <v/>
      </c>
    </row>
    <row r="309" spans="5:12" x14ac:dyDescent="0.25">
      <c r="E309" t="str">
        <f>IF(C309="","",#REF!&amp;TEXT(B309,"000"))</f>
        <v/>
      </c>
      <c r="F309">
        <f t="shared" si="16"/>
        <v>79</v>
      </c>
      <c r="G309">
        <f t="shared" si="17"/>
        <v>3</v>
      </c>
      <c r="H309">
        <f t="shared" ca="1" si="18"/>
        <v>0</v>
      </c>
      <c r="I309">
        <f t="shared" ca="1" si="19"/>
        <v>0</v>
      </c>
      <c r="J309" t="str">
        <f ca="1">IF(OR(H309=0,H309=""),"",SUM(I$1:I309))</f>
        <v/>
      </c>
      <c r="K309" t="str">
        <f ca="1">IF(OR(H309=0,H309=""),"",VLOOKUP(H309,#REF!,2,0))</f>
        <v/>
      </c>
      <c r="L309" t="str">
        <f ca="1">IF(K309="","",VLOOKUP(INDIRECT(ADDRESS(F309,IF(#REF!&lt;&gt;"С",1,3),,,"Регистрация")),C:E,3,0))</f>
        <v/>
      </c>
    </row>
    <row r="310" spans="5:12" x14ac:dyDescent="0.25">
      <c r="E310" t="str">
        <f>IF(C310="","",#REF!&amp;TEXT(B310,"000"))</f>
        <v/>
      </c>
      <c r="F310">
        <f t="shared" si="16"/>
        <v>79</v>
      </c>
      <c r="G310">
        <f t="shared" si="17"/>
        <v>4</v>
      </c>
      <c r="H310">
        <f t="shared" ca="1" si="18"/>
        <v>0</v>
      </c>
      <c r="I310">
        <f t="shared" ca="1" si="19"/>
        <v>0</v>
      </c>
      <c r="J310" t="str">
        <f ca="1">IF(OR(H310=0,H310=""),"",SUM(I$1:I310))</f>
        <v/>
      </c>
      <c r="K310" t="str">
        <f ca="1">IF(OR(H310=0,H310=""),"",VLOOKUP(H310,#REF!,2,0))</f>
        <v/>
      </c>
      <c r="L310" t="str">
        <f ca="1">IF(K310="","",VLOOKUP(INDIRECT(ADDRESS(F310,IF(#REF!&lt;&gt;"С",1,3),,,"Регистрация")),C:E,3,0))</f>
        <v/>
      </c>
    </row>
    <row r="311" spans="5:12" x14ac:dyDescent="0.25">
      <c r="E311" t="str">
        <f>IF(C311="","",#REF!&amp;TEXT(B311,"000"))</f>
        <v/>
      </c>
      <c r="F311">
        <f t="shared" si="16"/>
        <v>79</v>
      </c>
      <c r="G311">
        <f t="shared" si="17"/>
        <v>5</v>
      </c>
      <c r="H311">
        <f t="shared" ca="1" si="18"/>
        <v>0</v>
      </c>
      <c r="I311">
        <f t="shared" ca="1" si="19"/>
        <v>0</v>
      </c>
      <c r="J311" t="str">
        <f ca="1">IF(OR(H311=0,H311=""),"",SUM(I$1:I311))</f>
        <v/>
      </c>
      <c r="K311" t="str">
        <f ca="1">IF(OR(H311=0,H311=""),"",VLOOKUP(H311,#REF!,2,0))</f>
        <v/>
      </c>
      <c r="L311" t="str">
        <f ca="1">IF(K311="","",VLOOKUP(INDIRECT(ADDRESS(F311,IF(#REF!&lt;&gt;"С",1,3),,,"Регистрация")),C:E,3,0))</f>
        <v/>
      </c>
    </row>
    <row r="312" spans="5:12" x14ac:dyDescent="0.25">
      <c r="E312" t="str">
        <f>IF(C312="","",#REF!&amp;TEXT(B312,"000"))</f>
        <v/>
      </c>
      <c r="F312">
        <f t="shared" si="16"/>
        <v>79</v>
      </c>
      <c r="G312">
        <f t="shared" si="17"/>
        <v>6</v>
      </c>
      <c r="H312">
        <f t="shared" ca="1" si="18"/>
        <v>0</v>
      </c>
      <c r="I312">
        <f t="shared" ca="1" si="19"/>
        <v>0</v>
      </c>
      <c r="J312" t="str">
        <f ca="1">IF(OR(H312=0,H312=""),"",SUM(I$1:I312))</f>
        <v/>
      </c>
      <c r="K312" t="str">
        <f ca="1">IF(OR(H312=0,H312=""),"",VLOOKUP(H312,#REF!,2,0))</f>
        <v/>
      </c>
      <c r="L312" t="str">
        <f ca="1">IF(K312="","",VLOOKUP(INDIRECT(ADDRESS(F312,IF(#REF!&lt;&gt;"С",1,3),,,"Регистрация")),C:E,3,0))</f>
        <v/>
      </c>
    </row>
    <row r="313" spans="5:12" x14ac:dyDescent="0.25">
      <c r="E313" t="str">
        <f>IF(C313="","",#REF!&amp;TEXT(B313,"000"))</f>
        <v/>
      </c>
      <c r="F313">
        <f t="shared" si="16"/>
        <v>80</v>
      </c>
      <c r="G313">
        <f t="shared" si="17"/>
        <v>3</v>
      </c>
      <c r="H313">
        <f t="shared" ca="1" si="18"/>
        <v>0</v>
      </c>
      <c r="I313">
        <f t="shared" ca="1" si="19"/>
        <v>0</v>
      </c>
      <c r="J313" t="str">
        <f ca="1">IF(OR(H313=0,H313=""),"",SUM(I$1:I313))</f>
        <v/>
      </c>
      <c r="K313" t="str">
        <f ca="1">IF(OR(H313=0,H313=""),"",VLOOKUP(H313,#REF!,2,0))</f>
        <v/>
      </c>
      <c r="L313" t="str">
        <f ca="1">IF(K313="","",VLOOKUP(INDIRECT(ADDRESS(F313,IF(#REF!&lt;&gt;"С",1,3),,,"Регистрация")),C:E,3,0))</f>
        <v/>
      </c>
    </row>
    <row r="314" spans="5:12" x14ac:dyDescent="0.25">
      <c r="E314" t="str">
        <f>IF(C314="","",#REF!&amp;TEXT(B314,"000"))</f>
        <v/>
      </c>
      <c r="F314">
        <f t="shared" si="16"/>
        <v>80</v>
      </c>
      <c r="G314">
        <f t="shared" si="17"/>
        <v>4</v>
      </c>
      <c r="H314">
        <f t="shared" ca="1" si="18"/>
        <v>0</v>
      </c>
      <c r="I314">
        <f t="shared" ca="1" si="19"/>
        <v>0</v>
      </c>
      <c r="J314" t="str">
        <f ca="1">IF(OR(H314=0,H314=""),"",SUM(I$1:I314))</f>
        <v/>
      </c>
      <c r="K314" t="str">
        <f ca="1">IF(OR(H314=0,H314=""),"",VLOOKUP(H314,#REF!,2,0))</f>
        <v/>
      </c>
      <c r="L314" t="str">
        <f ca="1">IF(K314="","",VLOOKUP(INDIRECT(ADDRESS(F314,IF(#REF!&lt;&gt;"С",1,3),,,"Регистрация")),C:E,3,0))</f>
        <v/>
      </c>
    </row>
    <row r="315" spans="5:12" x14ac:dyDescent="0.25">
      <c r="E315" t="str">
        <f>IF(C315="","",#REF!&amp;TEXT(B315,"000"))</f>
        <v/>
      </c>
      <c r="F315">
        <f t="shared" si="16"/>
        <v>80</v>
      </c>
      <c r="G315">
        <f t="shared" si="17"/>
        <v>5</v>
      </c>
      <c r="H315">
        <f t="shared" ca="1" si="18"/>
        <v>0</v>
      </c>
      <c r="I315">
        <f t="shared" ca="1" si="19"/>
        <v>0</v>
      </c>
      <c r="J315" t="str">
        <f ca="1">IF(OR(H315=0,H315=""),"",SUM(I$1:I315))</f>
        <v/>
      </c>
      <c r="K315" t="str">
        <f ca="1">IF(OR(H315=0,H315=""),"",VLOOKUP(H315,#REF!,2,0))</f>
        <v/>
      </c>
      <c r="L315" t="str">
        <f ca="1">IF(K315="","",VLOOKUP(INDIRECT(ADDRESS(F315,IF(#REF!&lt;&gt;"С",1,3),,,"Регистрация")),C:E,3,0))</f>
        <v/>
      </c>
    </row>
    <row r="316" spans="5:12" x14ac:dyDescent="0.25">
      <c r="E316" t="str">
        <f>IF(C316="","",#REF!&amp;TEXT(B316,"000"))</f>
        <v/>
      </c>
      <c r="F316">
        <f t="shared" si="16"/>
        <v>80</v>
      </c>
      <c r="G316">
        <f t="shared" si="17"/>
        <v>6</v>
      </c>
      <c r="H316">
        <f t="shared" ca="1" si="18"/>
        <v>0</v>
      </c>
      <c r="I316">
        <f t="shared" ca="1" si="19"/>
        <v>0</v>
      </c>
      <c r="J316" t="str">
        <f ca="1">IF(OR(H316=0,H316=""),"",SUM(I$1:I316))</f>
        <v/>
      </c>
      <c r="K316" t="str">
        <f ca="1">IF(OR(H316=0,H316=""),"",VLOOKUP(H316,#REF!,2,0))</f>
        <v/>
      </c>
      <c r="L316" t="str">
        <f ca="1">IF(K316="","",VLOOKUP(INDIRECT(ADDRESS(F316,IF(#REF!&lt;&gt;"С",1,3),,,"Регистрация")),C:E,3,0))</f>
        <v/>
      </c>
    </row>
    <row r="317" spans="5:12" x14ac:dyDescent="0.25">
      <c r="E317" t="str">
        <f>IF(C317="","",#REF!&amp;TEXT(B317,"000"))</f>
        <v/>
      </c>
      <c r="F317">
        <f t="shared" si="16"/>
        <v>81</v>
      </c>
      <c r="G317">
        <f t="shared" si="17"/>
        <v>3</v>
      </c>
      <c r="H317">
        <f t="shared" ca="1" si="18"/>
        <v>0</v>
      </c>
      <c r="I317">
        <f t="shared" ca="1" si="19"/>
        <v>0</v>
      </c>
      <c r="J317" t="str">
        <f ca="1">IF(OR(H317=0,H317=""),"",SUM(I$1:I317))</f>
        <v/>
      </c>
      <c r="K317" t="str">
        <f ca="1">IF(OR(H317=0,H317=""),"",VLOOKUP(H317,#REF!,2,0))</f>
        <v/>
      </c>
      <c r="L317" t="str">
        <f ca="1">IF(K317="","",VLOOKUP(INDIRECT(ADDRESS(F317,IF(#REF!&lt;&gt;"С",1,3),,,"Регистрация")),C:E,3,0))</f>
        <v/>
      </c>
    </row>
    <row r="318" spans="5:12" x14ac:dyDescent="0.25">
      <c r="E318" t="str">
        <f>IF(C318="","",#REF!&amp;TEXT(B318,"000"))</f>
        <v/>
      </c>
      <c r="F318">
        <f t="shared" si="16"/>
        <v>81</v>
      </c>
      <c r="G318">
        <f t="shared" si="17"/>
        <v>4</v>
      </c>
      <c r="H318">
        <f t="shared" ca="1" si="18"/>
        <v>0</v>
      </c>
      <c r="I318">
        <f t="shared" ca="1" si="19"/>
        <v>0</v>
      </c>
      <c r="J318" t="str">
        <f ca="1">IF(OR(H318=0,H318=""),"",SUM(I$1:I318))</f>
        <v/>
      </c>
      <c r="K318" t="str">
        <f ca="1">IF(OR(H318=0,H318=""),"",VLOOKUP(H318,#REF!,2,0))</f>
        <v/>
      </c>
      <c r="L318" t="str">
        <f ca="1">IF(K318="","",VLOOKUP(INDIRECT(ADDRESS(F318,IF(#REF!&lt;&gt;"С",1,3),,,"Регистрация")),C:E,3,0))</f>
        <v/>
      </c>
    </row>
    <row r="319" spans="5:12" x14ac:dyDescent="0.25">
      <c r="E319" t="str">
        <f>IF(C319="","",#REF!&amp;TEXT(B319,"000"))</f>
        <v/>
      </c>
      <c r="F319">
        <f t="shared" si="16"/>
        <v>81</v>
      </c>
      <c r="G319">
        <f t="shared" si="17"/>
        <v>5</v>
      </c>
      <c r="H319">
        <f t="shared" ca="1" si="18"/>
        <v>0</v>
      </c>
      <c r="I319">
        <f t="shared" ca="1" si="19"/>
        <v>0</v>
      </c>
      <c r="J319" t="str">
        <f ca="1">IF(OR(H319=0,H319=""),"",SUM(I$1:I319))</f>
        <v/>
      </c>
      <c r="K319" t="str">
        <f ca="1">IF(OR(H319=0,H319=""),"",VLOOKUP(H319,#REF!,2,0))</f>
        <v/>
      </c>
      <c r="L319" t="str">
        <f ca="1">IF(K319="","",VLOOKUP(INDIRECT(ADDRESS(F319,IF(#REF!&lt;&gt;"С",1,3),,,"Регистрация")),C:E,3,0))</f>
        <v/>
      </c>
    </row>
    <row r="320" spans="5:12" x14ac:dyDescent="0.25">
      <c r="E320" t="str">
        <f>IF(C320="","",#REF!&amp;TEXT(B320,"000"))</f>
        <v/>
      </c>
      <c r="F320">
        <f t="shared" si="16"/>
        <v>81</v>
      </c>
      <c r="G320">
        <f t="shared" si="17"/>
        <v>6</v>
      </c>
      <c r="H320">
        <f t="shared" ca="1" si="18"/>
        <v>0</v>
      </c>
      <c r="I320">
        <f t="shared" ca="1" si="19"/>
        <v>0</v>
      </c>
      <c r="J320" t="str">
        <f ca="1">IF(OR(H320=0,H320=""),"",SUM(I$1:I320))</f>
        <v/>
      </c>
      <c r="K320" t="str">
        <f ca="1">IF(OR(H320=0,H320=""),"",VLOOKUP(H320,#REF!,2,0))</f>
        <v/>
      </c>
      <c r="L320" t="str">
        <f ca="1">IF(K320="","",VLOOKUP(INDIRECT(ADDRESS(F320,IF(#REF!&lt;&gt;"С",1,3),,,"Регистрация")),C:E,3,0))</f>
        <v/>
      </c>
    </row>
    <row r="321" spans="5:12" x14ac:dyDescent="0.25">
      <c r="E321" t="str">
        <f>IF(C321="","",#REF!&amp;TEXT(B321,"000"))</f>
        <v/>
      </c>
      <c r="F321">
        <f t="shared" si="16"/>
        <v>82</v>
      </c>
      <c r="G321">
        <f t="shared" si="17"/>
        <v>3</v>
      </c>
      <c r="H321">
        <f t="shared" ca="1" si="18"/>
        <v>0</v>
      </c>
      <c r="I321">
        <f t="shared" ca="1" si="19"/>
        <v>0</v>
      </c>
      <c r="J321" t="str">
        <f ca="1">IF(OR(H321=0,H321=""),"",SUM(I$1:I321))</f>
        <v/>
      </c>
      <c r="K321" t="str">
        <f ca="1">IF(OR(H321=0,H321=""),"",VLOOKUP(H321,#REF!,2,0))</f>
        <v/>
      </c>
      <c r="L321" t="str">
        <f ca="1">IF(K321="","",VLOOKUP(INDIRECT(ADDRESS(F321,IF(#REF!&lt;&gt;"С",1,3),,,"Регистрация")),C:E,3,0))</f>
        <v/>
      </c>
    </row>
    <row r="322" spans="5:12" x14ac:dyDescent="0.25">
      <c r="E322" t="str">
        <f>IF(C322="","",#REF!&amp;TEXT(B322,"000"))</f>
        <v/>
      </c>
      <c r="F322">
        <f t="shared" ref="F322:F385" si="20">QUOTIENT(ROW()+7,4)</f>
        <v>82</v>
      </c>
      <c r="G322">
        <f t="shared" ref="G322:G385" si="21">MOD(ROW()-1,4)+3</f>
        <v>4</v>
      </c>
      <c r="H322">
        <f t="shared" ref="H322:H385" ca="1" si="22">INDIRECT(ADDRESS(F322,G322,,,"Регистрация"))</f>
        <v>0</v>
      </c>
      <c r="I322">
        <f t="shared" ref="I322:I385" ca="1" si="23">IF(OR(H322=0,H322=""),0,1)</f>
        <v>0</v>
      </c>
      <c r="J322" t="str">
        <f ca="1">IF(OR(H322=0,H322=""),"",SUM(I$1:I322))</f>
        <v/>
      </c>
      <c r="K322" t="str">
        <f ca="1">IF(OR(H322=0,H322=""),"",VLOOKUP(H322,#REF!,2,0))</f>
        <v/>
      </c>
      <c r="L322" t="str">
        <f ca="1">IF(K322="","",VLOOKUP(INDIRECT(ADDRESS(F322,IF(#REF!&lt;&gt;"С",1,3),,,"Регистрация")),C:E,3,0))</f>
        <v/>
      </c>
    </row>
    <row r="323" spans="5:12" x14ac:dyDescent="0.25">
      <c r="E323" t="str">
        <f>IF(C323="","",#REF!&amp;TEXT(B323,"000"))</f>
        <v/>
      </c>
      <c r="F323">
        <f t="shared" si="20"/>
        <v>82</v>
      </c>
      <c r="G323">
        <f t="shared" si="21"/>
        <v>5</v>
      </c>
      <c r="H323">
        <f t="shared" ca="1" si="22"/>
        <v>0</v>
      </c>
      <c r="I323">
        <f t="shared" ca="1" si="23"/>
        <v>0</v>
      </c>
      <c r="J323" t="str">
        <f ca="1">IF(OR(H323=0,H323=""),"",SUM(I$1:I323))</f>
        <v/>
      </c>
      <c r="K323" t="str">
        <f ca="1">IF(OR(H323=0,H323=""),"",VLOOKUP(H323,#REF!,2,0))</f>
        <v/>
      </c>
      <c r="L323" t="str">
        <f ca="1">IF(K323="","",VLOOKUP(INDIRECT(ADDRESS(F323,IF(#REF!&lt;&gt;"С",1,3),,,"Регистрация")),C:E,3,0))</f>
        <v/>
      </c>
    </row>
    <row r="324" spans="5:12" x14ac:dyDescent="0.25">
      <c r="E324" t="str">
        <f>IF(C324="","",#REF!&amp;TEXT(B324,"000"))</f>
        <v/>
      </c>
      <c r="F324">
        <f t="shared" si="20"/>
        <v>82</v>
      </c>
      <c r="G324">
        <f t="shared" si="21"/>
        <v>6</v>
      </c>
      <c r="H324">
        <f t="shared" ca="1" si="22"/>
        <v>0</v>
      </c>
      <c r="I324">
        <f t="shared" ca="1" si="23"/>
        <v>0</v>
      </c>
      <c r="J324" t="str">
        <f ca="1">IF(OR(H324=0,H324=""),"",SUM(I$1:I324))</f>
        <v/>
      </c>
      <c r="K324" t="str">
        <f ca="1">IF(OR(H324=0,H324=""),"",VLOOKUP(H324,#REF!,2,0))</f>
        <v/>
      </c>
      <c r="L324" t="str">
        <f ca="1">IF(K324="","",VLOOKUP(INDIRECT(ADDRESS(F324,IF(#REF!&lt;&gt;"С",1,3),,,"Регистрация")),C:E,3,0))</f>
        <v/>
      </c>
    </row>
    <row r="325" spans="5:12" x14ac:dyDescent="0.25">
      <c r="E325" t="str">
        <f>IF(C325="","",#REF!&amp;TEXT(B325,"000"))</f>
        <v/>
      </c>
      <c r="F325">
        <f t="shared" si="20"/>
        <v>83</v>
      </c>
      <c r="G325">
        <f t="shared" si="21"/>
        <v>3</v>
      </c>
      <c r="H325">
        <f t="shared" ca="1" si="22"/>
        <v>0</v>
      </c>
      <c r="I325">
        <f t="shared" ca="1" si="23"/>
        <v>0</v>
      </c>
      <c r="J325" t="str">
        <f ca="1">IF(OR(H325=0,H325=""),"",SUM(I$1:I325))</f>
        <v/>
      </c>
      <c r="K325" t="str">
        <f ca="1">IF(OR(H325=0,H325=""),"",VLOOKUP(H325,#REF!,2,0))</f>
        <v/>
      </c>
      <c r="L325" t="str">
        <f ca="1">IF(K325="","",VLOOKUP(INDIRECT(ADDRESS(F325,IF(#REF!&lt;&gt;"С",1,3),,,"Регистрация")),C:E,3,0))</f>
        <v/>
      </c>
    </row>
    <row r="326" spans="5:12" x14ac:dyDescent="0.25">
      <c r="E326" t="str">
        <f>IF(C326="","",#REF!&amp;TEXT(B326,"000"))</f>
        <v/>
      </c>
      <c r="F326">
        <f t="shared" si="20"/>
        <v>83</v>
      </c>
      <c r="G326">
        <f t="shared" si="21"/>
        <v>4</v>
      </c>
      <c r="H326">
        <f t="shared" ca="1" si="22"/>
        <v>0</v>
      </c>
      <c r="I326">
        <f t="shared" ca="1" si="23"/>
        <v>0</v>
      </c>
      <c r="J326" t="str">
        <f ca="1">IF(OR(H326=0,H326=""),"",SUM(I$1:I326))</f>
        <v/>
      </c>
      <c r="K326" t="str">
        <f ca="1">IF(OR(H326=0,H326=""),"",VLOOKUP(H326,#REF!,2,0))</f>
        <v/>
      </c>
      <c r="L326" t="str">
        <f ca="1">IF(K326="","",VLOOKUP(INDIRECT(ADDRESS(F326,IF(#REF!&lt;&gt;"С",1,3),,,"Регистрация")),C:E,3,0))</f>
        <v/>
      </c>
    </row>
    <row r="327" spans="5:12" x14ac:dyDescent="0.25">
      <c r="E327" t="str">
        <f>IF(C327="","",#REF!&amp;TEXT(B327,"000"))</f>
        <v/>
      </c>
      <c r="F327">
        <f t="shared" si="20"/>
        <v>83</v>
      </c>
      <c r="G327">
        <f t="shared" si="21"/>
        <v>5</v>
      </c>
      <c r="H327">
        <f t="shared" ca="1" si="22"/>
        <v>0</v>
      </c>
      <c r="I327">
        <f t="shared" ca="1" si="23"/>
        <v>0</v>
      </c>
      <c r="J327" t="str">
        <f ca="1">IF(OR(H327=0,H327=""),"",SUM(I$1:I327))</f>
        <v/>
      </c>
      <c r="K327" t="str">
        <f ca="1">IF(OR(H327=0,H327=""),"",VLOOKUP(H327,#REF!,2,0))</f>
        <v/>
      </c>
      <c r="L327" t="str">
        <f ca="1">IF(K327="","",VLOOKUP(INDIRECT(ADDRESS(F327,IF(#REF!&lt;&gt;"С",1,3),,,"Регистрация")),C:E,3,0))</f>
        <v/>
      </c>
    </row>
    <row r="328" spans="5:12" x14ac:dyDescent="0.25">
      <c r="E328" t="str">
        <f>IF(C328="","",#REF!&amp;TEXT(B328,"000"))</f>
        <v/>
      </c>
      <c r="F328">
        <f t="shared" si="20"/>
        <v>83</v>
      </c>
      <c r="G328">
        <f t="shared" si="21"/>
        <v>6</v>
      </c>
      <c r="H328">
        <f t="shared" ca="1" si="22"/>
        <v>0</v>
      </c>
      <c r="I328">
        <f t="shared" ca="1" si="23"/>
        <v>0</v>
      </c>
      <c r="J328" t="str">
        <f ca="1">IF(OR(H328=0,H328=""),"",SUM(I$1:I328))</f>
        <v/>
      </c>
      <c r="K328" t="str">
        <f ca="1">IF(OR(H328=0,H328=""),"",VLOOKUP(H328,#REF!,2,0))</f>
        <v/>
      </c>
      <c r="L328" t="str">
        <f ca="1">IF(K328="","",VLOOKUP(INDIRECT(ADDRESS(F328,IF(#REF!&lt;&gt;"С",1,3),,,"Регистрация")),C:E,3,0))</f>
        <v/>
      </c>
    </row>
    <row r="329" spans="5:12" x14ac:dyDescent="0.25">
      <c r="E329" t="str">
        <f>IF(C329="","",#REF!&amp;TEXT(B329,"000"))</f>
        <v/>
      </c>
      <c r="F329">
        <f t="shared" si="20"/>
        <v>84</v>
      </c>
      <c r="G329">
        <f t="shared" si="21"/>
        <v>3</v>
      </c>
      <c r="H329">
        <f t="shared" ca="1" si="22"/>
        <v>0</v>
      </c>
      <c r="I329">
        <f t="shared" ca="1" si="23"/>
        <v>0</v>
      </c>
      <c r="J329" t="str">
        <f ca="1">IF(OR(H329=0,H329=""),"",SUM(I$1:I329))</f>
        <v/>
      </c>
      <c r="K329" t="str">
        <f ca="1">IF(OR(H329=0,H329=""),"",VLOOKUP(H329,#REF!,2,0))</f>
        <v/>
      </c>
      <c r="L329" t="str">
        <f ca="1">IF(K329="","",VLOOKUP(INDIRECT(ADDRESS(F329,IF(#REF!&lt;&gt;"С",1,3),,,"Регистрация")),C:E,3,0))</f>
        <v/>
      </c>
    </row>
    <row r="330" spans="5:12" x14ac:dyDescent="0.25">
      <c r="E330" t="str">
        <f>IF(C330="","",#REF!&amp;TEXT(B330,"000"))</f>
        <v/>
      </c>
      <c r="F330">
        <f t="shared" si="20"/>
        <v>84</v>
      </c>
      <c r="G330">
        <f t="shared" si="21"/>
        <v>4</v>
      </c>
      <c r="H330">
        <f t="shared" ca="1" si="22"/>
        <v>0</v>
      </c>
      <c r="I330">
        <f t="shared" ca="1" si="23"/>
        <v>0</v>
      </c>
      <c r="J330" t="str">
        <f ca="1">IF(OR(H330=0,H330=""),"",SUM(I$1:I330))</f>
        <v/>
      </c>
      <c r="K330" t="str">
        <f ca="1">IF(OR(H330=0,H330=""),"",VLOOKUP(H330,#REF!,2,0))</f>
        <v/>
      </c>
      <c r="L330" t="str">
        <f ca="1">IF(K330="","",VLOOKUP(INDIRECT(ADDRESS(F330,IF(#REF!&lt;&gt;"С",1,3),,,"Регистрация")),C:E,3,0))</f>
        <v/>
      </c>
    </row>
    <row r="331" spans="5:12" x14ac:dyDescent="0.25">
      <c r="E331" t="str">
        <f>IF(C331="","",#REF!&amp;TEXT(B331,"000"))</f>
        <v/>
      </c>
      <c r="F331">
        <f t="shared" si="20"/>
        <v>84</v>
      </c>
      <c r="G331">
        <f t="shared" si="21"/>
        <v>5</v>
      </c>
      <c r="H331">
        <f t="shared" ca="1" si="22"/>
        <v>0</v>
      </c>
      <c r="I331">
        <f t="shared" ca="1" si="23"/>
        <v>0</v>
      </c>
      <c r="J331" t="str">
        <f ca="1">IF(OR(H331=0,H331=""),"",SUM(I$1:I331))</f>
        <v/>
      </c>
      <c r="K331" t="str">
        <f ca="1">IF(OR(H331=0,H331=""),"",VLOOKUP(H331,#REF!,2,0))</f>
        <v/>
      </c>
      <c r="L331" t="str">
        <f ca="1">IF(K331="","",VLOOKUP(INDIRECT(ADDRESS(F331,IF(#REF!&lt;&gt;"С",1,3),,,"Регистрация")),C:E,3,0))</f>
        <v/>
      </c>
    </row>
    <row r="332" spans="5:12" x14ac:dyDescent="0.25">
      <c r="E332" t="str">
        <f>IF(C332="","",#REF!&amp;TEXT(B332,"000"))</f>
        <v/>
      </c>
      <c r="F332">
        <f t="shared" si="20"/>
        <v>84</v>
      </c>
      <c r="G332">
        <f t="shared" si="21"/>
        <v>6</v>
      </c>
      <c r="H332">
        <f t="shared" ca="1" si="22"/>
        <v>0</v>
      </c>
      <c r="I332">
        <f t="shared" ca="1" si="23"/>
        <v>0</v>
      </c>
      <c r="J332" t="str">
        <f ca="1">IF(OR(H332=0,H332=""),"",SUM(I$1:I332))</f>
        <v/>
      </c>
      <c r="K332" t="str">
        <f ca="1">IF(OR(H332=0,H332=""),"",VLOOKUP(H332,#REF!,2,0))</f>
        <v/>
      </c>
      <c r="L332" t="str">
        <f ca="1">IF(K332="","",VLOOKUP(INDIRECT(ADDRESS(F332,IF(#REF!&lt;&gt;"С",1,3),,,"Регистрация")),C:E,3,0))</f>
        <v/>
      </c>
    </row>
    <row r="333" spans="5:12" x14ac:dyDescent="0.25">
      <c r="E333" t="str">
        <f>IF(C333="","",#REF!&amp;TEXT(B333,"000"))</f>
        <v/>
      </c>
      <c r="F333">
        <f t="shared" si="20"/>
        <v>85</v>
      </c>
      <c r="G333">
        <f t="shared" si="21"/>
        <v>3</v>
      </c>
      <c r="H333">
        <f t="shared" ca="1" si="22"/>
        <v>0</v>
      </c>
      <c r="I333">
        <f t="shared" ca="1" si="23"/>
        <v>0</v>
      </c>
      <c r="J333" t="str">
        <f ca="1">IF(OR(H333=0,H333=""),"",SUM(I$1:I333))</f>
        <v/>
      </c>
      <c r="K333" t="str">
        <f ca="1">IF(OR(H333=0,H333=""),"",VLOOKUP(H333,#REF!,2,0))</f>
        <v/>
      </c>
      <c r="L333" t="str">
        <f ca="1">IF(K333="","",VLOOKUP(INDIRECT(ADDRESS(F333,IF(#REF!&lt;&gt;"С",1,3),,,"Регистрация")),C:E,3,0))</f>
        <v/>
      </c>
    </row>
    <row r="334" spans="5:12" x14ac:dyDescent="0.25">
      <c r="E334" t="str">
        <f>IF(C334="","",#REF!&amp;TEXT(B334,"000"))</f>
        <v/>
      </c>
      <c r="F334">
        <f t="shared" si="20"/>
        <v>85</v>
      </c>
      <c r="G334">
        <f t="shared" si="21"/>
        <v>4</v>
      </c>
      <c r="H334">
        <f t="shared" ca="1" si="22"/>
        <v>0</v>
      </c>
      <c r="I334">
        <f t="shared" ca="1" si="23"/>
        <v>0</v>
      </c>
      <c r="J334" t="str">
        <f ca="1">IF(OR(H334=0,H334=""),"",SUM(I$1:I334))</f>
        <v/>
      </c>
      <c r="K334" t="str">
        <f ca="1">IF(OR(H334=0,H334=""),"",VLOOKUP(H334,#REF!,2,0))</f>
        <v/>
      </c>
      <c r="L334" t="str">
        <f ca="1">IF(K334="","",VLOOKUP(INDIRECT(ADDRESS(F334,IF(#REF!&lt;&gt;"С",1,3),,,"Регистрация")),C:E,3,0))</f>
        <v/>
      </c>
    </row>
    <row r="335" spans="5:12" x14ac:dyDescent="0.25">
      <c r="E335" t="str">
        <f>IF(C335="","",#REF!&amp;TEXT(B335,"000"))</f>
        <v/>
      </c>
      <c r="F335">
        <f t="shared" si="20"/>
        <v>85</v>
      </c>
      <c r="G335">
        <f t="shared" si="21"/>
        <v>5</v>
      </c>
      <c r="H335">
        <f t="shared" ca="1" si="22"/>
        <v>0</v>
      </c>
      <c r="I335">
        <f t="shared" ca="1" si="23"/>
        <v>0</v>
      </c>
      <c r="J335" t="str">
        <f ca="1">IF(OR(H335=0,H335=""),"",SUM(I$1:I335))</f>
        <v/>
      </c>
      <c r="K335" t="str">
        <f ca="1">IF(OR(H335=0,H335=""),"",VLOOKUP(H335,#REF!,2,0))</f>
        <v/>
      </c>
      <c r="L335" t="str">
        <f ca="1">IF(K335="","",VLOOKUP(INDIRECT(ADDRESS(F335,IF(#REF!&lt;&gt;"С",1,3),,,"Регистрация")),C:E,3,0))</f>
        <v/>
      </c>
    </row>
    <row r="336" spans="5:12" x14ac:dyDescent="0.25">
      <c r="E336" t="str">
        <f>IF(C336="","",#REF!&amp;TEXT(B336,"000"))</f>
        <v/>
      </c>
      <c r="F336">
        <f t="shared" si="20"/>
        <v>85</v>
      </c>
      <c r="G336">
        <f t="shared" si="21"/>
        <v>6</v>
      </c>
      <c r="H336">
        <f t="shared" ca="1" si="22"/>
        <v>0</v>
      </c>
      <c r="I336">
        <f t="shared" ca="1" si="23"/>
        <v>0</v>
      </c>
      <c r="J336" t="str">
        <f ca="1">IF(OR(H336=0,H336=""),"",SUM(I$1:I336))</f>
        <v/>
      </c>
      <c r="K336" t="str">
        <f ca="1">IF(OR(H336=0,H336=""),"",VLOOKUP(H336,#REF!,2,0))</f>
        <v/>
      </c>
      <c r="L336" t="str">
        <f ca="1">IF(K336="","",VLOOKUP(INDIRECT(ADDRESS(F336,IF(#REF!&lt;&gt;"С",1,3),,,"Регистрация")),C:E,3,0))</f>
        <v/>
      </c>
    </row>
    <row r="337" spans="5:12" x14ac:dyDescent="0.25">
      <c r="E337" t="str">
        <f>IF(C337="","",#REF!&amp;TEXT(B337,"000"))</f>
        <v/>
      </c>
      <c r="F337">
        <f t="shared" si="20"/>
        <v>86</v>
      </c>
      <c r="G337">
        <f t="shared" si="21"/>
        <v>3</v>
      </c>
      <c r="H337">
        <f t="shared" ca="1" si="22"/>
        <v>0</v>
      </c>
      <c r="I337">
        <f t="shared" ca="1" si="23"/>
        <v>0</v>
      </c>
      <c r="J337" t="str">
        <f ca="1">IF(OR(H337=0,H337=""),"",SUM(I$1:I337))</f>
        <v/>
      </c>
      <c r="K337" t="str">
        <f ca="1">IF(OR(H337=0,H337=""),"",VLOOKUP(H337,#REF!,2,0))</f>
        <v/>
      </c>
      <c r="L337" t="str">
        <f ca="1">IF(K337="","",VLOOKUP(INDIRECT(ADDRESS(F337,IF(#REF!&lt;&gt;"С",1,3),,,"Регистрация")),C:E,3,0))</f>
        <v/>
      </c>
    </row>
    <row r="338" spans="5:12" x14ac:dyDescent="0.25">
      <c r="E338" t="str">
        <f>IF(C338="","",#REF!&amp;TEXT(B338,"000"))</f>
        <v/>
      </c>
      <c r="F338">
        <f t="shared" si="20"/>
        <v>86</v>
      </c>
      <c r="G338">
        <f t="shared" si="21"/>
        <v>4</v>
      </c>
      <c r="H338">
        <f t="shared" ca="1" si="22"/>
        <v>0</v>
      </c>
      <c r="I338">
        <f t="shared" ca="1" si="23"/>
        <v>0</v>
      </c>
      <c r="J338" t="str">
        <f ca="1">IF(OR(H338=0,H338=""),"",SUM(I$1:I338))</f>
        <v/>
      </c>
      <c r="K338" t="str">
        <f ca="1">IF(OR(H338=0,H338=""),"",VLOOKUP(H338,#REF!,2,0))</f>
        <v/>
      </c>
      <c r="L338" t="str">
        <f ca="1">IF(K338="","",VLOOKUP(INDIRECT(ADDRESS(F338,IF(#REF!&lt;&gt;"С",1,3),,,"Регистрация")),C:E,3,0))</f>
        <v/>
      </c>
    </row>
    <row r="339" spans="5:12" x14ac:dyDescent="0.25">
      <c r="E339" t="str">
        <f>IF(C339="","",#REF!&amp;TEXT(B339,"000"))</f>
        <v/>
      </c>
      <c r="F339">
        <f t="shared" si="20"/>
        <v>86</v>
      </c>
      <c r="G339">
        <f t="shared" si="21"/>
        <v>5</v>
      </c>
      <c r="H339">
        <f t="shared" ca="1" si="22"/>
        <v>0</v>
      </c>
      <c r="I339">
        <f t="shared" ca="1" si="23"/>
        <v>0</v>
      </c>
      <c r="J339" t="str">
        <f ca="1">IF(OR(H339=0,H339=""),"",SUM(I$1:I339))</f>
        <v/>
      </c>
      <c r="K339" t="str">
        <f ca="1">IF(OR(H339=0,H339=""),"",VLOOKUP(H339,#REF!,2,0))</f>
        <v/>
      </c>
      <c r="L339" t="str">
        <f ca="1">IF(K339="","",VLOOKUP(INDIRECT(ADDRESS(F339,IF(#REF!&lt;&gt;"С",1,3),,,"Регистрация")),C:E,3,0))</f>
        <v/>
      </c>
    </row>
    <row r="340" spans="5:12" x14ac:dyDescent="0.25">
      <c r="E340" t="str">
        <f>IF(C340="","",#REF!&amp;TEXT(B340,"000"))</f>
        <v/>
      </c>
      <c r="F340">
        <f t="shared" si="20"/>
        <v>86</v>
      </c>
      <c r="G340">
        <f t="shared" si="21"/>
        <v>6</v>
      </c>
      <c r="H340">
        <f t="shared" ca="1" si="22"/>
        <v>0</v>
      </c>
      <c r="I340">
        <f t="shared" ca="1" si="23"/>
        <v>0</v>
      </c>
      <c r="J340" t="str">
        <f ca="1">IF(OR(H340=0,H340=""),"",SUM(I$1:I340))</f>
        <v/>
      </c>
      <c r="K340" t="str">
        <f ca="1">IF(OR(H340=0,H340=""),"",VLOOKUP(H340,#REF!,2,0))</f>
        <v/>
      </c>
      <c r="L340" t="str">
        <f ca="1">IF(K340="","",VLOOKUP(INDIRECT(ADDRESS(F340,IF(#REF!&lt;&gt;"С",1,3),,,"Регистрация")),C:E,3,0))</f>
        <v/>
      </c>
    </row>
    <row r="341" spans="5:12" x14ac:dyDescent="0.25">
      <c r="E341" t="str">
        <f>IF(C341="","",#REF!&amp;TEXT(B341,"000"))</f>
        <v/>
      </c>
      <c r="F341">
        <f t="shared" si="20"/>
        <v>87</v>
      </c>
      <c r="G341">
        <f t="shared" si="21"/>
        <v>3</v>
      </c>
      <c r="H341">
        <f t="shared" ca="1" si="22"/>
        <v>0</v>
      </c>
      <c r="I341">
        <f t="shared" ca="1" si="23"/>
        <v>0</v>
      </c>
      <c r="J341" t="str">
        <f ca="1">IF(OR(H341=0,H341=""),"",SUM(I$1:I341))</f>
        <v/>
      </c>
      <c r="K341" t="str">
        <f ca="1">IF(OR(H341=0,H341=""),"",VLOOKUP(H341,#REF!,2,0))</f>
        <v/>
      </c>
      <c r="L341" t="str">
        <f ca="1">IF(K341="","",VLOOKUP(INDIRECT(ADDRESS(F341,IF(#REF!&lt;&gt;"С",1,3),,,"Регистрация")),C:E,3,0))</f>
        <v/>
      </c>
    </row>
    <row r="342" spans="5:12" x14ac:dyDescent="0.25">
      <c r="E342" t="str">
        <f>IF(C342="","",#REF!&amp;TEXT(B342,"000"))</f>
        <v/>
      </c>
      <c r="F342">
        <f t="shared" si="20"/>
        <v>87</v>
      </c>
      <c r="G342">
        <f t="shared" si="21"/>
        <v>4</v>
      </c>
      <c r="H342">
        <f t="shared" ca="1" si="22"/>
        <v>0</v>
      </c>
      <c r="I342">
        <f t="shared" ca="1" si="23"/>
        <v>0</v>
      </c>
      <c r="J342" t="str">
        <f ca="1">IF(OR(H342=0,H342=""),"",SUM(I$1:I342))</f>
        <v/>
      </c>
      <c r="K342" t="str">
        <f ca="1">IF(OR(H342=0,H342=""),"",VLOOKUP(H342,#REF!,2,0))</f>
        <v/>
      </c>
      <c r="L342" t="str">
        <f ca="1">IF(K342="","",VLOOKUP(INDIRECT(ADDRESS(F342,IF(#REF!&lt;&gt;"С",1,3),,,"Регистрация")),C:E,3,0))</f>
        <v/>
      </c>
    </row>
    <row r="343" spans="5:12" x14ac:dyDescent="0.25">
      <c r="E343" t="str">
        <f>IF(C343="","",#REF!&amp;TEXT(B343,"000"))</f>
        <v/>
      </c>
      <c r="F343">
        <f t="shared" si="20"/>
        <v>87</v>
      </c>
      <c r="G343">
        <f t="shared" si="21"/>
        <v>5</v>
      </c>
      <c r="H343">
        <f t="shared" ca="1" si="22"/>
        <v>0</v>
      </c>
      <c r="I343">
        <f t="shared" ca="1" si="23"/>
        <v>0</v>
      </c>
      <c r="J343" t="str">
        <f ca="1">IF(OR(H343=0,H343=""),"",SUM(I$1:I343))</f>
        <v/>
      </c>
      <c r="K343" t="str">
        <f ca="1">IF(OR(H343=0,H343=""),"",VLOOKUP(H343,#REF!,2,0))</f>
        <v/>
      </c>
      <c r="L343" t="str">
        <f ca="1">IF(K343="","",VLOOKUP(INDIRECT(ADDRESS(F343,IF(#REF!&lt;&gt;"С",1,3),,,"Регистрация")),C:E,3,0))</f>
        <v/>
      </c>
    </row>
    <row r="344" spans="5:12" x14ac:dyDescent="0.25">
      <c r="E344" t="str">
        <f>IF(C344="","",#REF!&amp;TEXT(B344,"000"))</f>
        <v/>
      </c>
      <c r="F344">
        <f t="shared" si="20"/>
        <v>87</v>
      </c>
      <c r="G344">
        <f t="shared" si="21"/>
        <v>6</v>
      </c>
      <c r="H344">
        <f t="shared" ca="1" si="22"/>
        <v>0</v>
      </c>
      <c r="I344">
        <f t="shared" ca="1" si="23"/>
        <v>0</v>
      </c>
      <c r="J344" t="str">
        <f ca="1">IF(OR(H344=0,H344=""),"",SUM(I$1:I344))</f>
        <v/>
      </c>
      <c r="K344" t="str">
        <f ca="1">IF(OR(H344=0,H344=""),"",VLOOKUP(H344,#REF!,2,0))</f>
        <v/>
      </c>
      <c r="L344" t="str">
        <f ca="1">IF(K344="","",VLOOKUP(INDIRECT(ADDRESS(F344,IF(#REF!&lt;&gt;"С",1,3),,,"Регистрация")),C:E,3,0))</f>
        <v/>
      </c>
    </row>
    <row r="345" spans="5:12" x14ac:dyDescent="0.25">
      <c r="E345" t="str">
        <f>IF(C345="","",#REF!&amp;TEXT(B345,"000"))</f>
        <v/>
      </c>
      <c r="F345">
        <f t="shared" si="20"/>
        <v>88</v>
      </c>
      <c r="G345">
        <f t="shared" si="21"/>
        <v>3</v>
      </c>
      <c r="H345">
        <f t="shared" ca="1" si="22"/>
        <v>0</v>
      </c>
      <c r="I345">
        <f t="shared" ca="1" si="23"/>
        <v>0</v>
      </c>
      <c r="J345" t="str">
        <f ca="1">IF(OR(H345=0,H345=""),"",SUM(I$1:I345))</f>
        <v/>
      </c>
      <c r="K345" t="str">
        <f ca="1">IF(OR(H345=0,H345=""),"",VLOOKUP(H345,#REF!,2,0))</f>
        <v/>
      </c>
      <c r="L345" t="str">
        <f ca="1">IF(K345="","",VLOOKUP(INDIRECT(ADDRESS(F345,IF(#REF!&lt;&gt;"С",1,3),,,"Регистрация")),C:E,3,0))</f>
        <v/>
      </c>
    </row>
    <row r="346" spans="5:12" x14ac:dyDescent="0.25">
      <c r="E346" t="str">
        <f>IF(C346="","",#REF!&amp;TEXT(B346,"000"))</f>
        <v/>
      </c>
      <c r="F346">
        <f t="shared" si="20"/>
        <v>88</v>
      </c>
      <c r="G346">
        <f t="shared" si="21"/>
        <v>4</v>
      </c>
      <c r="H346">
        <f t="shared" ca="1" si="22"/>
        <v>0</v>
      </c>
      <c r="I346">
        <f t="shared" ca="1" si="23"/>
        <v>0</v>
      </c>
      <c r="J346" t="str">
        <f ca="1">IF(OR(H346=0,H346=""),"",SUM(I$1:I346))</f>
        <v/>
      </c>
      <c r="K346" t="str">
        <f ca="1">IF(OR(H346=0,H346=""),"",VLOOKUP(H346,#REF!,2,0))</f>
        <v/>
      </c>
      <c r="L346" t="str">
        <f ca="1">IF(K346="","",VLOOKUP(INDIRECT(ADDRESS(F346,IF(#REF!&lt;&gt;"С",1,3),,,"Регистрация")),C:E,3,0))</f>
        <v/>
      </c>
    </row>
    <row r="347" spans="5:12" x14ac:dyDescent="0.25">
      <c r="E347" t="str">
        <f>IF(C347="","",#REF!&amp;TEXT(B347,"000"))</f>
        <v/>
      </c>
      <c r="F347">
        <f t="shared" si="20"/>
        <v>88</v>
      </c>
      <c r="G347">
        <f t="shared" si="21"/>
        <v>5</v>
      </c>
      <c r="H347">
        <f t="shared" ca="1" si="22"/>
        <v>0</v>
      </c>
      <c r="I347">
        <f t="shared" ca="1" si="23"/>
        <v>0</v>
      </c>
      <c r="J347" t="str">
        <f ca="1">IF(OR(H347=0,H347=""),"",SUM(I$1:I347))</f>
        <v/>
      </c>
      <c r="K347" t="str">
        <f ca="1">IF(OR(H347=0,H347=""),"",VLOOKUP(H347,#REF!,2,0))</f>
        <v/>
      </c>
      <c r="L347" t="str">
        <f ca="1">IF(K347="","",VLOOKUP(INDIRECT(ADDRESS(F347,IF(#REF!&lt;&gt;"С",1,3),,,"Регистрация")),C:E,3,0))</f>
        <v/>
      </c>
    </row>
    <row r="348" spans="5:12" x14ac:dyDescent="0.25">
      <c r="E348" t="str">
        <f>IF(C348="","",#REF!&amp;TEXT(B348,"000"))</f>
        <v/>
      </c>
      <c r="F348">
        <f t="shared" si="20"/>
        <v>88</v>
      </c>
      <c r="G348">
        <f t="shared" si="21"/>
        <v>6</v>
      </c>
      <c r="H348">
        <f t="shared" ca="1" si="22"/>
        <v>0</v>
      </c>
      <c r="I348">
        <f t="shared" ca="1" si="23"/>
        <v>0</v>
      </c>
      <c r="J348" t="str">
        <f ca="1">IF(OR(H348=0,H348=""),"",SUM(I$1:I348))</f>
        <v/>
      </c>
      <c r="K348" t="str">
        <f ca="1">IF(OR(H348=0,H348=""),"",VLOOKUP(H348,#REF!,2,0))</f>
        <v/>
      </c>
      <c r="L348" t="str">
        <f ca="1">IF(K348="","",VLOOKUP(INDIRECT(ADDRESS(F348,IF(#REF!&lt;&gt;"С",1,3),,,"Регистрация")),C:E,3,0))</f>
        <v/>
      </c>
    </row>
    <row r="349" spans="5:12" x14ac:dyDescent="0.25">
      <c r="E349" t="str">
        <f>IF(C349="","",#REF!&amp;TEXT(B349,"000"))</f>
        <v/>
      </c>
      <c r="F349">
        <f t="shared" si="20"/>
        <v>89</v>
      </c>
      <c r="G349">
        <f t="shared" si="21"/>
        <v>3</v>
      </c>
      <c r="H349">
        <f t="shared" ca="1" si="22"/>
        <v>0</v>
      </c>
      <c r="I349">
        <f t="shared" ca="1" si="23"/>
        <v>0</v>
      </c>
      <c r="J349" t="str">
        <f ca="1">IF(OR(H349=0,H349=""),"",SUM(I$1:I349))</f>
        <v/>
      </c>
      <c r="K349" t="str">
        <f ca="1">IF(OR(H349=0,H349=""),"",VLOOKUP(H349,#REF!,2,0))</f>
        <v/>
      </c>
      <c r="L349" t="str">
        <f ca="1">IF(K349="","",VLOOKUP(INDIRECT(ADDRESS(F349,IF(#REF!&lt;&gt;"С",1,3),,,"Регистрация")),C:E,3,0))</f>
        <v/>
      </c>
    </row>
    <row r="350" spans="5:12" x14ac:dyDescent="0.25">
      <c r="E350" t="str">
        <f>IF(C350="","",#REF!&amp;TEXT(B350,"000"))</f>
        <v/>
      </c>
      <c r="F350">
        <f t="shared" si="20"/>
        <v>89</v>
      </c>
      <c r="G350">
        <f t="shared" si="21"/>
        <v>4</v>
      </c>
      <c r="H350">
        <f t="shared" ca="1" si="22"/>
        <v>0</v>
      </c>
      <c r="I350">
        <f t="shared" ca="1" si="23"/>
        <v>0</v>
      </c>
      <c r="J350" t="str">
        <f ca="1">IF(OR(H350=0,H350=""),"",SUM(I$1:I350))</f>
        <v/>
      </c>
      <c r="K350" t="str">
        <f ca="1">IF(OR(H350=0,H350=""),"",VLOOKUP(H350,#REF!,2,0))</f>
        <v/>
      </c>
      <c r="L350" t="str">
        <f ca="1">IF(K350="","",VLOOKUP(INDIRECT(ADDRESS(F350,IF(#REF!&lt;&gt;"С",1,3),,,"Регистрация")),C:E,3,0))</f>
        <v/>
      </c>
    </row>
    <row r="351" spans="5:12" x14ac:dyDescent="0.25">
      <c r="E351" t="str">
        <f>IF(C351="","",#REF!&amp;TEXT(B351,"000"))</f>
        <v/>
      </c>
      <c r="F351">
        <f t="shared" si="20"/>
        <v>89</v>
      </c>
      <c r="G351">
        <f t="shared" si="21"/>
        <v>5</v>
      </c>
      <c r="H351">
        <f t="shared" ca="1" si="22"/>
        <v>0</v>
      </c>
      <c r="I351">
        <f t="shared" ca="1" si="23"/>
        <v>0</v>
      </c>
      <c r="J351" t="str">
        <f ca="1">IF(OR(H351=0,H351=""),"",SUM(I$1:I351))</f>
        <v/>
      </c>
      <c r="K351" t="str">
        <f ca="1">IF(OR(H351=0,H351=""),"",VLOOKUP(H351,#REF!,2,0))</f>
        <v/>
      </c>
      <c r="L351" t="str">
        <f ca="1">IF(K351="","",VLOOKUP(INDIRECT(ADDRESS(F351,IF(#REF!&lt;&gt;"С",1,3),,,"Регистрация")),C:E,3,0))</f>
        <v/>
      </c>
    </row>
    <row r="352" spans="5:12" x14ac:dyDescent="0.25">
      <c r="E352" t="str">
        <f>IF(C352="","",#REF!&amp;TEXT(B352,"000"))</f>
        <v/>
      </c>
      <c r="F352">
        <f t="shared" si="20"/>
        <v>89</v>
      </c>
      <c r="G352">
        <f t="shared" si="21"/>
        <v>6</v>
      </c>
      <c r="H352">
        <f t="shared" ca="1" si="22"/>
        <v>0</v>
      </c>
      <c r="I352">
        <f t="shared" ca="1" si="23"/>
        <v>0</v>
      </c>
      <c r="J352" t="str">
        <f ca="1">IF(OR(H352=0,H352=""),"",SUM(I$1:I352))</f>
        <v/>
      </c>
      <c r="K352" t="str">
        <f ca="1">IF(OR(H352=0,H352=""),"",VLOOKUP(H352,#REF!,2,0))</f>
        <v/>
      </c>
      <c r="L352" t="str">
        <f ca="1">IF(K352="","",VLOOKUP(INDIRECT(ADDRESS(F352,IF(#REF!&lt;&gt;"С",1,3),,,"Регистрация")),C:E,3,0))</f>
        <v/>
      </c>
    </row>
    <row r="353" spans="5:12" x14ac:dyDescent="0.25">
      <c r="E353" t="str">
        <f>IF(C353="","",#REF!&amp;TEXT(B353,"000"))</f>
        <v/>
      </c>
      <c r="F353">
        <f t="shared" si="20"/>
        <v>90</v>
      </c>
      <c r="G353">
        <f t="shared" si="21"/>
        <v>3</v>
      </c>
      <c r="H353">
        <f t="shared" ca="1" si="22"/>
        <v>0</v>
      </c>
      <c r="I353">
        <f t="shared" ca="1" si="23"/>
        <v>0</v>
      </c>
      <c r="J353" t="str">
        <f ca="1">IF(OR(H353=0,H353=""),"",SUM(I$1:I353))</f>
        <v/>
      </c>
      <c r="K353" t="str">
        <f ca="1">IF(OR(H353=0,H353=""),"",VLOOKUP(H353,#REF!,2,0))</f>
        <v/>
      </c>
      <c r="L353" t="str">
        <f ca="1">IF(K353="","",VLOOKUP(INDIRECT(ADDRESS(F353,IF(#REF!&lt;&gt;"С",1,3),,,"Регистрация")),C:E,3,0))</f>
        <v/>
      </c>
    </row>
    <row r="354" spans="5:12" x14ac:dyDescent="0.25">
      <c r="E354" t="str">
        <f>IF(C354="","",#REF!&amp;TEXT(B354,"000"))</f>
        <v/>
      </c>
      <c r="F354">
        <f t="shared" si="20"/>
        <v>90</v>
      </c>
      <c r="G354">
        <f t="shared" si="21"/>
        <v>4</v>
      </c>
      <c r="H354">
        <f t="shared" ca="1" si="22"/>
        <v>0</v>
      </c>
      <c r="I354">
        <f t="shared" ca="1" si="23"/>
        <v>0</v>
      </c>
      <c r="J354" t="str">
        <f ca="1">IF(OR(H354=0,H354=""),"",SUM(I$1:I354))</f>
        <v/>
      </c>
      <c r="K354" t="str">
        <f ca="1">IF(OR(H354=0,H354=""),"",VLOOKUP(H354,#REF!,2,0))</f>
        <v/>
      </c>
      <c r="L354" t="str">
        <f ca="1">IF(K354="","",VLOOKUP(INDIRECT(ADDRESS(F354,IF(#REF!&lt;&gt;"С",1,3),,,"Регистрация")),C:E,3,0))</f>
        <v/>
      </c>
    </row>
    <row r="355" spans="5:12" x14ac:dyDescent="0.25">
      <c r="E355" t="str">
        <f>IF(C355="","",#REF!&amp;TEXT(B355,"000"))</f>
        <v/>
      </c>
      <c r="F355">
        <f t="shared" si="20"/>
        <v>90</v>
      </c>
      <c r="G355">
        <f t="shared" si="21"/>
        <v>5</v>
      </c>
      <c r="H355">
        <f t="shared" ca="1" si="22"/>
        <v>0</v>
      </c>
      <c r="I355">
        <f t="shared" ca="1" si="23"/>
        <v>0</v>
      </c>
      <c r="J355" t="str">
        <f ca="1">IF(OR(H355=0,H355=""),"",SUM(I$1:I355))</f>
        <v/>
      </c>
      <c r="K355" t="str">
        <f ca="1">IF(OR(H355=0,H355=""),"",VLOOKUP(H355,#REF!,2,0))</f>
        <v/>
      </c>
      <c r="L355" t="str">
        <f ca="1">IF(K355="","",VLOOKUP(INDIRECT(ADDRESS(F355,IF(#REF!&lt;&gt;"С",1,3),,,"Регистрация")),C:E,3,0))</f>
        <v/>
      </c>
    </row>
    <row r="356" spans="5:12" x14ac:dyDescent="0.25">
      <c r="E356" t="str">
        <f>IF(C356="","",#REF!&amp;TEXT(B356,"000"))</f>
        <v/>
      </c>
      <c r="F356">
        <f t="shared" si="20"/>
        <v>90</v>
      </c>
      <c r="G356">
        <f t="shared" si="21"/>
        <v>6</v>
      </c>
      <c r="H356">
        <f t="shared" ca="1" si="22"/>
        <v>0</v>
      </c>
      <c r="I356">
        <f t="shared" ca="1" si="23"/>
        <v>0</v>
      </c>
      <c r="J356" t="str">
        <f ca="1">IF(OR(H356=0,H356=""),"",SUM(I$1:I356))</f>
        <v/>
      </c>
      <c r="K356" t="str">
        <f ca="1">IF(OR(H356=0,H356=""),"",VLOOKUP(H356,#REF!,2,0))</f>
        <v/>
      </c>
      <c r="L356" t="str">
        <f ca="1">IF(K356="","",VLOOKUP(INDIRECT(ADDRESS(F356,IF(#REF!&lt;&gt;"С",1,3),,,"Регистрация")),C:E,3,0))</f>
        <v/>
      </c>
    </row>
    <row r="357" spans="5:12" x14ac:dyDescent="0.25">
      <c r="E357" t="str">
        <f>IF(C357="","",#REF!&amp;TEXT(B357,"000"))</f>
        <v/>
      </c>
      <c r="F357">
        <f t="shared" si="20"/>
        <v>91</v>
      </c>
      <c r="G357">
        <f t="shared" si="21"/>
        <v>3</v>
      </c>
      <c r="H357">
        <f t="shared" ca="1" si="22"/>
        <v>0</v>
      </c>
      <c r="I357">
        <f t="shared" ca="1" si="23"/>
        <v>0</v>
      </c>
      <c r="J357" t="str">
        <f ca="1">IF(OR(H357=0,H357=""),"",SUM(I$1:I357))</f>
        <v/>
      </c>
      <c r="K357" t="str">
        <f ca="1">IF(OR(H357=0,H357=""),"",VLOOKUP(H357,#REF!,2,0))</f>
        <v/>
      </c>
      <c r="L357" t="str">
        <f ca="1">IF(K357="","",VLOOKUP(INDIRECT(ADDRESS(F357,IF(#REF!&lt;&gt;"С",1,3),,,"Регистрация")),C:E,3,0))</f>
        <v/>
      </c>
    </row>
    <row r="358" spans="5:12" x14ac:dyDescent="0.25">
      <c r="E358" t="str">
        <f>IF(C358="","",#REF!&amp;TEXT(B358,"000"))</f>
        <v/>
      </c>
      <c r="F358">
        <f t="shared" si="20"/>
        <v>91</v>
      </c>
      <c r="G358">
        <f t="shared" si="21"/>
        <v>4</v>
      </c>
      <c r="H358">
        <f t="shared" ca="1" si="22"/>
        <v>0</v>
      </c>
      <c r="I358">
        <f t="shared" ca="1" si="23"/>
        <v>0</v>
      </c>
      <c r="J358" t="str">
        <f ca="1">IF(OR(H358=0,H358=""),"",SUM(I$1:I358))</f>
        <v/>
      </c>
      <c r="K358" t="str">
        <f ca="1">IF(OR(H358=0,H358=""),"",VLOOKUP(H358,#REF!,2,0))</f>
        <v/>
      </c>
      <c r="L358" t="str">
        <f ca="1">IF(K358="","",VLOOKUP(INDIRECT(ADDRESS(F358,IF(#REF!&lt;&gt;"С",1,3),,,"Регистрация")),C:E,3,0))</f>
        <v/>
      </c>
    </row>
    <row r="359" spans="5:12" x14ac:dyDescent="0.25">
      <c r="E359" t="str">
        <f>IF(C359="","",#REF!&amp;TEXT(B359,"000"))</f>
        <v/>
      </c>
      <c r="F359">
        <f t="shared" si="20"/>
        <v>91</v>
      </c>
      <c r="G359">
        <f t="shared" si="21"/>
        <v>5</v>
      </c>
      <c r="H359">
        <f t="shared" ca="1" si="22"/>
        <v>0</v>
      </c>
      <c r="I359">
        <f t="shared" ca="1" si="23"/>
        <v>0</v>
      </c>
      <c r="J359" t="str">
        <f ca="1">IF(OR(H359=0,H359=""),"",SUM(I$1:I359))</f>
        <v/>
      </c>
      <c r="K359" t="str">
        <f ca="1">IF(OR(H359=0,H359=""),"",VLOOKUP(H359,#REF!,2,0))</f>
        <v/>
      </c>
      <c r="L359" t="str">
        <f ca="1">IF(K359="","",VLOOKUP(INDIRECT(ADDRESS(F359,IF(#REF!&lt;&gt;"С",1,3),,,"Регистрация")),C:E,3,0))</f>
        <v/>
      </c>
    </row>
    <row r="360" spans="5:12" x14ac:dyDescent="0.25">
      <c r="E360" t="str">
        <f>IF(C360="","",#REF!&amp;TEXT(B360,"000"))</f>
        <v/>
      </c>
      <c r="F360">
        <f t="shared" si="20"/>
        <v>91</v>
      </c>
      <c r="G360">
        <f t="shared" si="21"/>
        <v>6</v>
      </c>
      <c r="H360">
        <f t="shared" ca="1" si="22"/>
        <v>0</v>
      </c>
      <c r="I360">
        <f t="shared" ca="1" si="23"/>
        <v>0</v>
      </c>
      <c r="J360" t="str">
        <f ca="1">IF(OR(H360=0,H360=""),"",SUM(I$1:I360))</f>
        <v/>
      </c>
      <c r="K360" t="str">
        <f ca="1">IF(OR(H360=0,H360=""),"",VLOOKUP(H360,#REF!,2,0))</f>
        <v/>
      </c>
      <c r="L360" t="str">
        <f ca="1">IF(K360="","",VLOOKUP(INDIRECT(ADDRESS(F360,IF(#REF!&lt;&gt;"С",1,3),,,"Регистрация")),C:E,3,0))</f>
        <v/>
      </c>
    </row>
    <row r="361" spans="5:12" x14ac:dyDescent="0.25">
      <c r="E361" t="str">
        <f>IF(C361="","",#REF!&amp;TEXT(B361,"000"))</f>
        <v/>
      </c>
      <c r="F361">
        <f t="shared" si="20"/>
        <v>92</v>
      </c>
      <c r="G361">
        <f t="shared" si="21"/>
        <v>3</v>
      </c>
      <c r="H361">
        <f t="shared" ca="1" si="22"/>
        <v>0</v>
      </c>
      <c r="I361">
        <f t="shared" ca="1" si="23"/>
        <v>0</v>
      </c>
      <c r="J361" t="str">
        <f ca="1">IF(OR(H361=0,H361=""),"",SUM(I$1:I361))</f>
        <v/>
      </c>
      <c r="K361" t="str">
        <f ca="1">IF(OR(H361=0,H361=""),"",VLOOKUP(H361,#REF!,2,0))</f>
        <v/>
      </c>
      <c r="L361" t="str">
        <f ca="1">IF(K361="","",VLOOKUP(INDIRECT(ADDRESS(F361,IF(#REF!&lt;&gt;"С",1,3),,,"Регистрация")),C:E,3,0))</f>
        <v/>
      </c>
    </row>
    <row r="362" spans="5:12" x14ac:dyDescent="0.25">
      <c r="E362" t="str">
        <f>IF(C362="","",#REF!&amp;TEXT(B362,"000"))</f>
        <v/>
      </c>
      <c r="F362">
        <f t="shared" si="20"/>
        <v>92</v>
      </c>
      <c r="G362">
        <f t="shared" si="21"/>
        <v>4</v>
      </c>
      <c r="H362">
        <f t="shared" ca="1" si="22"/>
        <v>0</v>
      </c>
      <c r="I362">
        <f t="shared" ca="1" si="23"/>
        <v>0</v>
      </c>
      <c r="J362" t="str">
        <f ca="1">IF(OR(H362=0,H362=""),"",SUM(I$1:I362))</f>
        <v/>
      </c>
      <c r="K362" t="str">
        <f ca="1">IF(OR(H362=0,H362=""),"",VLOOKUP(H362,#REF!,2,0))</f>
        <v/>
      </c>
      <c r="L362" t="str">
        <f ca="1">IF(K362="","",VLOOKUP(INDIRECT(ADDRESS(F362,IF(#REF!&lt;&gt;"С",1,3),,,"Регистрация")),C:E,3,0))</f>
        <v/>
      </c>
    </row>
    <row r="363" spans="5:12" x14ac:dyDescent="0.25">
      <c r="E363" t="str">
        <f>IF(C363="","",#REF!&amp;TEXT(B363,"000"))</f>
        <v/>
      </c>
      <c r="F363">
        <f t="shared" si="20"/>
        <v>92</v>
      </c>
      <c r="G363">
        <f t="shared" si="21"/>
        <v>5</v>
      </c>
      <c r="H363">
        <f t="shared" ca="1" si="22"/>
        <v>0</v>
      </c>
      <c r="I363">
        <f t="shared" ca="1" si="23"/>
        <v>0</v>
      </c>
      <c r="J363" t="str">
        <f ca="1">IF(OR(H363=0,H363=""),"",SUM(I$1:I363))</f>
        <v/>
      </c>
      <c r="K363" t="str">
        <f ca="1">IF(OR(H363=0,H363=""),"",VLOOKUP(H363,#REF!,2,0))</f>
        <v/>
      </c>
      <c r="L363" t="str">
        <f ca="1">IF(K363="","",VLOOKUP(INDIRECT(ADDRESS(F363,IF(#REF!&lt;&gt;"С",1,3),,,"Регистрация")),C:E,3,0))</f>
        <v/>
      </c>
    </row>
    <row r="364" spans="5:12" x14ac:dyDescent="0.25">
      <c r="E364" t="str">
        <f>IF(C364="","",#REF!&amp;TEXT(B364,"000"))</f>
        <v/>
      </c>
      <c r="F364">
        <f t="shared" si="20"/>
        <v>92</v>
      </c>
      <c r="G364">
        <f t="shared" si="21"/>
        <v>6</v>
      </c>
      <c r="H364">
        <f t="shared" ca="1" si="22"/>
        <v>0</v>
      </c>
      <c r="I364">
        <f t="shared" ca="1" si="23"/>
        <v>0</v>
      </c>
      <c r="J364" t="str">
        <f ca="1">IF(OR(H364=0,H364=""),"",SUM(I$1:I364))</f>
        <v/>
      </c>
      <c r="K364" t="str">
        <f ca="1">IF(OR(H364=0,H364=""),"",VLOOKUP(H364,#REF!,2,0))</f>
        <v/>
      </c>
      <c r="L364" t="str">
        <f ca="1">IF(K364="","",VLOOKUP(INDIRECT(ADDRESS(F364,IF(#REF!&lt;&gt;"С",1,3),,,"Регистрация")),C:E,3,0))</f>
        <v/>
      </c>
    </row>
    <row r="365" spans="5:12" x14ac:dyDescent="0.25">
      <c r="E365" t="str">
        <f>IF(C365="","",#REF!&amp;TEXT(B365,"000"))</f>
        <v/>
      </c>
      <c r="F365">
        <f t="shared" si="20"/>
        <v>93</v>
      </c>
      <c r="G365">
        <f t="shared" si="21"/>
        <v>3</v>
      </c>
      <c r="H365">
        <f t="shared" ca="1" si="22"/>
        <v>0</v>
      </c>
      <c r="I365">
        <f t="shared" ca="1" si="23"/>
        <v>0</v>
      </c>
      <c r="J365" t="str">
        <f ca="1">IF(OR(H365=0,H365=""),"",SUM(I$1:I365))</f>
        <v/>
      </c>
      <c r="K365" t="str">
        <f ca="1">IF(OR(H365=0,H365=""),"",VLOOKUP(H365,#REF!,2,0))</f>
        <v/>
      </c>
      <c r="L365" t="str">
        <f ca="1">IF(K365="","",VLOOKUP(INDIRECT(ADDRESS(F365,IF(#REF!&lt;&gt;"С",1,3),,,"Регистрация")),C:E,3,0))</f>
        <v/>
      </c>
    </row>
    <row r="366" spans="5:12" x14ac:dyDescent="0.25">
      <c r="E366" t="str">
        <f>IF(C366="","",#REF!&amp;TEXT(B366,"000"))</f>
        <v/>
      </c>
      <c r="F366">
        <f t="shared" si="20"/>
        <v>93</v>
      </c>
      <c r="G366">
        <f t="shared" si="21"/>
        <v>4</v>
      </c>
      <c r="H366">
        <f t="shared" ca="1" si="22"/>
        <v>0</v>
      </c>
      <c r="I366">
        <f t="shared" ca="1" si="23"/>
        <v>0</v>
      </c>
      <c r="J366" t="str">
        <f ca="1">IF(OR(H366=0,H366=""),"",SUM(I$1:I366))</f>
        <v/>
      </c>
      <c r="K366" t="str">
        <f ca="1">IF(OR(H366=0,H366=""),"",VLOOKUP(H366,#REF!,2,0))</f>
        <v/>
      </c>
      <c r="L366" t="str">
        <f ca="1">IF(K366="","",VLOOKUP(INDIRECT(ADDRESS(F366,IF(#REF!&lt;&gt;"С",1,3),,,"Регистрация")),C:E,3,0))</f>
        <v/>
      </c>
    </row>
    <row r="367" spans="5:12" x14ac:dyDescent="0.25">
      <c r="E367" t="str">
        <f>IF(C367="","",#REF!&amp;TEXT(B367,"000"))</f>
        <v/>
      </c>
      <c r="F367">
        <f t="shared" si="20"/>
        <v>93</v>
      </c>
      <c r="G367">
        <f t="shared" si="21"/>
        <v>5</v>
      </c>
      <c r="H367">
        <f t="shared" ca="1" si="22"/>
        <v>0</v>
      </c>
      <c r="I367">
        <f t="shared" ca="1" si="23"/>
        <v>0</v>
      </c>
      <c r="J367" t="str">
        <f ca="1">IF(OR(H367=0,H367=""),"",SUM(I$1:I367))</f>
        <v/>
      </c>
      <c r="K367" t="str">
        <f ca="1">IF(OR(H367=0,H367=""),"",VLOOKUP(H367,#REF!,2,0))</f>
        <v/>
      </c>
      <c r="L367" t="str">
        <f ca="1">IF(K367="","",VLOOKUP(INDIRECT(ADDRESS(F367,IF(#REF!&lt;&gt;"С",1,3),,,"Регистрация")),C:E,3,0))</f>
        <v/>
      </c>
    </row>
    <row r="368" spans="5:12" x14ac:dyDescent="0.25">
      <c r="E368" t="str">
        <f>IF(C368="","",#REF!&amp;TEXT(B368,"000"))</f>
        <v/>
      </c>
      <c r="F368">
        <f t="shared" si="20"/>
        <v>93</v>
      </c>
      <c r="G368">
        <f t="shared" si="21"/>
        <v>6</v>
      </c>
      <c r="H368">
        <f t="shared" ca="1" si="22"/>
        <v>0</v>
      </c>
      <c r="I368">
        <f t="shared" ca="1" si="23"/>
        <v>0</v>
      </c>
      <c r="J368" t="str">
        <f ca="1">IF(OR(H368=0,H368=""),"",SUM(I$1:I368))</f>
        <v/>
      </c>
      <c r="K368" t="str">
        <f ca="1">IF(OR(H368=0,H368=""),"",VLOOKUP(H368,#REF!,2,0))</f>
        <v/>
      </c>
      <c r="L368" t="str">
        <f ca="1">IF(K368="","",VLOOKUP(INDIRECT(ADDRESS(F368,IF(#REF!&lt;&gt;"С",1,3),,,"Регистрация")),C:E,3,0))</f>
        <v/>
      </c>
    </row>
    <row r="369" spans="5:12" x14ac:dyDescent="0.25">
      <c r="E369" t="str">
        <f>IF(C369="","",#REF!&amp;TEXT(B369,"000"))</f>
        <v/>
      </c>
      <c r="F369">
        <f t="shared" si="20"/>
        <v>94</v>
      </c>
      <c r="G369">
        <f t="shared" si="21"/>
        <v>3</v>
      </c>
      <c r="H369">
        <f t="shared" ca="1" si="22"/>
        <v>0</v>
      </c>
      <c r="I369">
        <f t="shared" ca="1" si="23"/>
        <v>0</v>
      </c>
      <c r="J369" t="str">
        <f ca="1">IF(OR(H369=0,H369=""),"",SUM(I$1:I369))</f>
        <v/>
      </c>
      <c r="K369" t="str">
        <f ca="1">IF(OR(H369=0,H369=""),"",VLOOKUP(H369,#REF!,2,0))</f>
        <v/>
      </c>
      <c r="L369" t="str">
        <f ca="1">IF(K369="","",VLOOKUP(INDIRECT(ADDRESS(F369,IF(#REF!&lt;&gt;"С",1,3),,,"Регистрация")),C:E,3,0))</f>
        <v/>
      </c>
    </row>
    <row r="370" spans="5:12" x14ac:dyDescent="0.25">
      <c r="E370" t="str">
        <f>IF(C370="","",#REF!&amp;TEXT(B370,"000"))</f>
        <v/>
      </c>
      <c r="F370">
        <f t="shared" si="20"/>
        <v>94</v>
      </c>
      <c r="G370">
        <f t="shared" si="21"/>
        <v>4</v>
      </c>
      <c r="H370">
        <f t="shared" ca="1" si="22"/>
        <v>0</v>
      </c>
      <c r="I370">
        <f t="shared" ca="1" si="23"/>
        <v>0</v>
      </c>
      <c r="J370" t="str">
        <f ca="1">IF(OR(H370=0,H370=""),"",SUM(I$1:I370))</f>
        <v/>
      </c>
      <c r="K370" t="str">
        <f ca="1">IF(OR(H370=0,H370=""),"",VLOOKUP(H370,#REF!,2,0))</f>
        <v/>
      </c>
      <c r="L370" t="str">
        <f ca="1">IF(K370="","",VLOOKUP(INDIRECT(ADDRESS(F370,IF(#REF!&lt;&gt;"С",1,3),,,"Регистрация")),C:E,3,0))</f>
        <v/>
      </c>
    </row>
    <row r="371" spans="5:12" x14ac:dyDescent="0.25">
      <c r="E371" t="str">
        <f>IF(C371="","",#REF!&amp;TEXT(B371,"000"))</f>
        <v/>
      </c>
      <c r="F371">
        <f t="shared" si="20"/>
        <v>94</v>
      </c>
      <c r="G371">
        <f t="shared" si="21"/>
        <v>5</v>
      </c>
      <c r="H371">
        <f t="shared" ca="1" si="22"/>
        <v>0</v>
      </c>
      <c r="I371">
        <f t="shared" ca="1" si="23"/>
        <v>0</v>
      </c>
      <c r="J371" t="str">
        <f ca="1">IF(OR(H371=0,H371=""),"",SUM(I$1:I371))</f>
        <v/>
      </c>
      <c r="K371" t="str">
        <f ca="1">IF(OR(H371=0,H371=""),"",VLOOKUP(H371,#REF!,2,0))</f>
        <v/>
      </c>
      <c r="L371" t="str">
        <f ca="1">IF(K371="","",VLOOKUP(INDIRECT(ADDRESS(F371,IF(#REF!&lt;&gt;"С",1,3),,,"Регистрация")),C:E,3,0))</f>
        <v/>
      </c>
    </row>
    <row r="372" spans="5:12" x14ac:dyDescent="0.25">
      <c r="E372" t="str">
        <f>IF(C372="","",#REF!&amp;TEXT(B372,"000"))</f>
        <v/>
      </c>
      <c r="F372">
        <f t="shared" si="20"/>
        <v>94</v>
      </c>
      <c r="G372">
        <f t="shared" si="21"/>
        <v>6</v>
      </c>
      <c r="H372">
        <f t="shared" ca="1" si="22"/>
        <v>0</v>
      </c>
      <c r="I372">
        <f t="shared" ca="1" si="23"/>
        <v>0</v>
      </c>
      <c r="J372" t="str">
        <f ca="1">IF(OR(H372=0,H372=""),"",SUM(I$1:I372))</f>
        <v/>
      </c>
      <c r="K372" t="str">
        <f ca="1">IF(OR(H372=0,H372=""),"",VLOOKUP(H372,#REF!,2,0))</f>
        <v/>
      </c>
      <c r="L372" t="str">
        <f ca="1">IF(K372="","",VLOOKUP(INDIRECT(ADDRESS(F372,IF(#REF!&lt;&gt;"С",1,3),,,"Регистрация")),C:E,3,0))</f>
        <v/>
      </c>
    </row>
    <row r="373" spans="5:12" x14ac:dyDescent="0.25">
      <c r="E373" t="str">
        <f>IF(C373="","",#REF!&amp;TEXT(B373,"000"))</f>
        <v/>
      </c>
      <c r="F373">
        <f t="shared" si="20"/>
        <v>95</v>
      </c>
      <c r="G373">
        <f t="shared" si="21"/>
        <v>3</v>
      </c>
      <c r="H373">
        <f t="shared" ca="1" si="22"/>
        <v>0</v>
      </c>
      <c r="I373">
        <f t="shared" ca="1" si="23"/>
        <v>0</v>
      </c>
      <c r="J373" t="str">
        <f ca="1">IF(OR(H373=0,H373=""),"",SUM(I$1:I373))</f>
        <v/>
      </c>
      <c r="K373" t="str">
        <f ca="1">IF(OR(H373=0,H373=""),"",VLOOKUP(H373,#REF!,2,0))</f>
        <v/>
      </c>
      <c r="L373" t="str">
        <f ca="1">IF(K373="","",VLOOKUP(INDIRECT(ADDRESS(F373,IF(#REF!&lt;&gt;"С",1,3),,,"Регистрация")),C:E,3,0))</f>
        <v/>
      </c>
    </row>
    <row r="374" spans="5:12" x14ac:dyDescent="0.25">
      <c r="E374" t="str">
        <f>IF(C374="","",#REF!&amp;TEXT(B374,"000"))</f>
        <v/>
      </c>
      <c r="F374">
        <f t="shared" si="20"/>
        <v>95</v>
      </c>
      <c r="G374">
        <f t="shared" si="21"/>
        <v>4</v>
      </c>
      <c r="H374">
        <f t="shared" ca="1" si="22"/>
        <v>0</v>
      </c>
      <c r="I374">
        <f t="shared" ca="1" si="23"/>
        <v>0</v>
      </c>
      <c r="J374" t="str">
        <f ca="1">IF(OR(H374=0,H374=""),"",SUM(I$1:I374))</f>
        <v/>
      </c>
      <c r="K374" t="str">
        <f ca="1">IF(OR(H374=0,H374=""),"",VLOOKUP(H374,#REF!,2,0))</f>
        <v/>
      </c>
      <c r="L374" t="str">
        <f ca="1">IF(K374="","",VLOOKUP(INDIRECT(ADDRESS(F374,IF(#REF!&lt;&gt;"С",1,3),,,"Регистрация")),C:E,3,0))</f>
        <v/>
      </c>
    </row>
    <row r="375" spans="5:12" x14ac:dyDescent="0.25">
      <c r="E375" t="str">
        <f>IF(C375="","",#REF!&amp;TEXT(B375,"000"))</f>
        <v/>
      </c>
      <c r="F375">
        <f t="shared" si="20"/>
        <v>95</v>
      </c>
      <c r="G375">
        <f t="shared" si="21"/>
        <v>5</v>
      </c>
      <c r="H375">
        <f t="shared" ca="1" si="22"/>
        <v>0</v>
      </c>
      <c r="I375">
        <f t="shared" ca="1" si="23"/>
        <v>0</v>
      </c>
      <c r="J375" t="str">
        <f ca="1">IF(OR(H375=0,H375=""),"",SUM(I$1:I375))</f>
        <v/>
      </c>
      <c r="K375" t="str">
        <f ca="1">IF(OR(H375=0,H375=""),"",VLOOKUP(H375,#REF!,2,0))</f>
        <v/>
      </c>
      <c r="L375" t="str">
        <f ca="1">IF(K375="","",VLOOKUP(INDIRECT(ADDRESS(F375,IF(#REF!&lt;&gt;"С",1,3),,,"Регистрация")),C:E,3,0))</f>
        <v/>
      </c>
    </row>
    <row r="376" spans="5:12" x14ac:dyDescent="0.25">
      <c r="E376" t="str">
        <f>IF(C376="","",#REF!&amp;TEXT(B376,"000"))</f>
        <v/>
      </c>
      <c r="F376">
        <f t="shared" si="20"/>
        <v>95</v>
      </c>
      <c r="G376">
        <f t="shared" si="21"/>
        <v>6</v>
      </c>
      <c r="H376">
        <f t="shared" ca="1" si="22"/>
        <v>0</v>
      </c>
      <c r="I376">
        <f t="shared" ca="1" si="23"/>
        <v>0</v>
      </c>
      <c r="J376" t="str">
        <f ca="1">IF(OR(H376=0,H376=""),"",SUM(I$1:I376))</f>
        <v/>
      </c>
      <c r="K376" t="str">
        <f ca="1">IF(OR(H376=0,H376=""),"",VLOOKUP(H376,#REF!,2,0))</f>
        <v/>
      </c>
      <c r="L376" t="str">
        <f ca="1">IF(K376="","",VLOOKUP(INDIRECT(ADDRESS(F376,IF(#REF!&lt;&gt;"С",1,3),,,"Регистрация")),C:E,3,0))</f>
        <v/>
      </c>
    </row>
    <row r="377" spans="5:12" x14ac:dyDescent="0.25">
      <c r="E377" t="str">
        <f>IF(C377="","",#REF!&amp;TEXT(B377,"000"))</f>
        <v/>
      </c>
      <c r="F377">
        <f t="shared" si="20"/>
        <v>96</v>
      </c>
      <c r="G377">
        <f t="shared" si="21"/>
        <v>3</v>
      </c>
      <c r="H377">
        <f t="shared" ca="1" si="22"/>
        <v>0</v>
      </c>
      <c r="I377">
        <f t="shared" ca="1" si="23"/>
        <v>0</v>
      </c>
      <c r="J377" t="str">
        <f ca="1">IF(OR(H377=0,H377=""),"",SUM(I$1:I377))</f>
        <v/>
      </c>
      <c r="K377" t="str">
        <f ca="1">IF(OR(H377=0,H377=""),"",VLOOKUP(H377,#REF!,2,0))</f>
        <v/>
      </c>
      <c r="L377" t="str">
        <f ca="1">IF(K377="","",VLOOKUP(INDIRECT(ADDRESS(F377,IF(#REF!&lt;&gt;"С",1,3),,,"Регистрация")),C:E,3,0))</f>
        <v/>
      </c>
    </row>
    <row r="378" spans="5:12" x14ac:dyDescent="0.25">
      <c r="E378" t="str">
        <f>IF(C378="","",#REF!&amp;TEXT(B378,"000"))</f>
        <v/>
      </c>
      <c r="F378">
        <f t="shared" si="20"/>
        <v>96</v>
      </c>
      <c r="G378">
        <f t="shared" si="21"/>
        <v>4</v>
      </c>
      <c r="H378">
        <f t="shared" ca="1" si="22"/>
        <v>0</v>
      </c>
      <c r="I378">
        <f t="shared" ca="1" si="23"/>
        <v>0</v>
      </c>
      <c r="J378" t="str">
        <f ca="1">IF(OR(H378=0,H378=""),"",SUM(I$1:I378))</f>
        <v/>
      </c>
      <c r="K378" t="str">
        <f ca="1">IF(OR(H378=0,H378=""),"",VLOOKUP(H378,#REF!,2,0))</f>
        <v/>
      </c>
      <c r="L378" t="str">
        <f ca="1">IF(K378="","",VLOOKUP(INDIRECT(ADDRESS(F378,IF(#REF!&lt;&gt;"С",1,3),,,"Регистрация")),C:E,3,0))</f>
        <v/>
      </c>
    </row>
    <row r="379" spans="5:12" x14ac:dyDescent="0.25">
      <c r="E379" t="str">
        <f>IF(C379="","",#REF!&amp;TEXT(B379,"000"))</f>
        <v/>
      </c>
      <c r="F379">
        <f t="shared" si="20"/>
        <v>96</v>
      </c>
      <c r="G379">
        <f t="shared" si="21"/>
        <v>5</v>
      </c>
      <c r="H379">
        <f t="shared" ca="1" si="22"/>
        <v>0</v>
      </c>
      <c r="I379">
        <f t="shared" ca="1" si="23"/>
        <v>0</v>
      </c>
      <c r="J379" t="str">
        <f ca="1">IF(OR(H379=0,H379=""),"",SUM(I$1:I379))</f>
        <v/>
      </c>
      <c r="K379" t="str">
        <f ca="1">IF(OR(H379=0,H379=""),"",VLOOKUP(H379,#REF!,2,0))</f>
        <v/>
      </c>
      <c r="L379" t="str">
        <f ca="1">IF(K379="","",VLOOKUP(INDIRECT(ADDRESS(F379,IF(#REF!&lt;&gt;"С",1,3),,,"Регистрация")),C:E,3,0))</f>
        <v/>
      </c>
    </row>
    <row r="380" spans="5:12" x14ac:dyDescent="0.25">
      <c r="E380" t="str">
        <f>IF(C380="","",#REF!&amp;TEXT(B380,"000"))</f>
        <v/>
      </c>
      <c r="F380">
        <f t="shared" si="20"/>
        <v>96</v>
      </c>
      <c r="G380">
        <f t="shared" si="21"/>
        <v>6</v>
      </c>
      <c r="H380">
        <f t="shared" ca="1" si="22"/>
        <v>0</v>
      </c>
      <c r="I380">
        <f t="shared" ca="1" si="23"/>
        <v>0</v>
      </c>
      <c r="J380" t="str">
        <f ca="1">IF(OR(H380=0,H380=""),"",SUM(I$1:I380))</f>
        <v/>
      </c>
      <c r="K380" t="str">
        <f ca="1">IF(OR(H380=0,H380=""),"",VLOOKUP(H380,#REF!,2,0))</f>
        <v/>
      </c>
      <c r="L380" t="str">
        <f ca="1">IF(K380="","",VLOOKUP(INDIRECT(ADDRESS(F380,IF(#REF!&lt;&gt;"С",1,3),,,"Регистрация")),C:E,3,0))</f>
        <v/>
      </c>
    </row>
    <row r="381" spans="5:12" x14ac:dyDescent="0.25">
      <c r="E381" t="str">
        <f>IF(C381="","",#REF!&amp;TEXT(B381,"000"))</f>
        <v/>
      </c>
      <c r="F381">
        <f t="shared" si="20"/>
        <v>97</v>
      </c>
      <c r="G381">
        <f t="shared" si="21"/>
        <v>3</v>
      </c>
      <c r="H381">
        <f t="shared" ca="1" si="22"/>
        <v>0</v>
      </c>
      <c r="I381">
        <f t="shared" ca="1" si="23"/>
        <v>0</v>
      </c>
      <c r="J381" t="str">
        <f ca="1">IF(OR(H381=0,H381=""),"",SUM(I$1:I381))</f>
        <v/>
      </c>
      <c r="K381" t="str">
        <f ca="1">IF(OR(H381=0,H381=""),"",VLOOKUP(H381,#REF!,2,0))</f>
        <v/>
      </c>
      <c r="L381" t="str">
        <f ca="1">IF(K381="","",VLOOKUP(INDIRECT(ADDRESS(F381,IF(#REF!&lt;&gt;"С",1,3),,,"Регистрация")),C:E,3,0))</f>
        <v/>
      </c>
    </row>
    <row r="382" spans="5:12" x14ac:dyDescent="0.25">
      <c r="E382" t="str">
        <f>IF(C382="","",#REF!&amp;TEXT(B382,"000"))</f>
        <v/>
      </c>
      <c r="F382">
        <f t="shared" si="20"/>
        <v>97</v>
      </c>
      <c r="G382">
        <f t="shared" si="21"/>
        <v>4</v>
      </c>
      <c r="H382">
        <f t="shared" ca="1" si="22"/>
        <v>0</v>
      </c>
      <c r="I382">
        <f t="shared" ca="1" si="23"/>
        <v>0</v>
      </c>
      <c r="J382" t="str">
        <f ca="1">IF(OR(H382=0,H382=""),"",SUM(I$1:I382))</f>
        <v/>
      </c>
      <c r="K382" t="str">
        <f ca="1">IF(OR(H382=0,H382=""),"",VLOOKUP(H382,#REF!,2,0))</f>
        <v/>
      </c>
      <c r="L382" t="str">
        <f ca="1">IF(K382="","",VLOOKUP(INDIRECT(ADDRESS(F382,IF(#REF!&lt;&gt;"С",1,3),,,"Регистрация")),C:E,3,0))</f>
        <v/>
      </c>
    </row>
    <row r="383" spans="5:12" x14ac:dyDescent="0.25">
      <c r="E383" t="str">
        <f>IF(C383="","",#REF!&amp;TEXT(B383,"000"))</f>
        <v/>
      </c>
      <c r="F383">
        <f t="shared" si="20"/>
        <v>97</v>
      </c>
      <c r="G383">
        <f t="shared" si="21"/>
        <v>5</v>
      </c>
      <c r="H383">
        <f t="shared" ca="1" si="22"/>
        <v>0</v>
      </c>
      <c r="I383">
        <f t="shared" ca="1" si="23"/>
        <v>0</v>
      </c>
      <c r="J383" t="str">
        <f ca="1">IF(OR(H383=0,H383=""),"",SUM(I$1:I383))</f>
        <v/>
      </c>
      <c r="K383" t="str">
        <f ca="1">IF(OR(H383=0,H383=""),"",VLOOKUP(H383,#REF!,2,0))</f>
        <v/>
      </c>
      <c r="L383" t="str">
        <f ca="1">IF(K383="","",VLOOKUP(INDIRECT(ADDRESS(F383,IF(#REF!&lt;&gt;"С",1,3),,,"Регистрация")),C:E,3,0))</f>
        <v/>
      </c>
    </row>
    <row r="384" spans="5:12" x14ac:dyDescent="0.25">
      <c r="E384" t="str">
        <f>IF(C384="","",#REF!&amp;TEXT(B384,"000"))</f>
        <v/>
      </c>
      <c r="F384">
        <f t="shared" si="20"/>
        <v>97</v>
      </c>
      <c r="G384">
        <f t="shared" si="21"/>
        <v>6</v>
      </c>
      <c r="H384">
        <f t="shared" ca="1" si="22"/>
        <v>0</v>
      </c>
      <c r="I384">
        <f t="shared" ca="1" si="23"/>
        <v>0</v>
      </c>
      <c r="J384" t="str">
        <f ca="1">IF(OR(H384=0,H384=""),"",SUM(I$1:I384))</f>
        <v/>
      </c>
      <c r="K384" t="str">
        <f ca="1">IF(OR(H384=0,H384=""),"",VLOOKUP(H384,#REF!,2,0))</f>
        <v/>
      </c>
      <c r="L384" t="str">
        <f ca="1">IF(K384="","",VLOOKUP(INDIRECT(ADDRESS(F384,IF(#REF!&lt;&gt;"С",1,3),,,"Регистрация")),C:E,3,0))</f>
        <v/>
      </c>
    </row>
    <row r="385" spans="5:12" x14ac:dyDescent="0.25">
      <c r="E385" t="str">
        <f>IF(C385="","",#REF!&amp;TEXT(B385,"000"))</f>
        <v/>
      </c>
      <c r="F385">
        <f t="shared" si="20"/>
        <v>98</v>
      </c>
      <c r="G385">
        <f t="shared" si="21"/>
        <v>3</v>
      </c>
      <c r="H385">
        <f t="shared" ca="1" si="22"/>
        <v>0</v>
      </c>
      <c r="I385">
        <f t="shared" ca="1" si="23"/>
        <v>0</v>
      </c>
      <c r="J385" t="str">
        <f ca="1">IF(OR(H385=0,H385=""),"",SUM(I$1:I385))</f>
        <v/>
      </c>
      <c r="K385" t="str">
        <f ca="1">IF(OR(H385=0,H385=""),"",VLOOKUP(H385,#REF!,2,0))</f>
        <v/>
      </c>
      <c r="L385" t="str">
        <f ca="1">IF(K385="","",VLOOKUP(INDIRECT(ADDRESS(F385,IF(#REF!&lt;&gt;"С",1,3),,,"Регистрация")),C:E,3,0))</f>
        <v/>
      </c>
    </row>
    <row r="386" spans="5:12" x14ac:dyDescent="0.25">
      <c r="E386" t="str">
        <f>IF(C386="","",#REF!&amp;TEXT(B386,"000"))</f>
        <v/>
      </c>
      <c r="F386">
        <f t="shared" ref="F386:F449" si="24">QUOTIENT(ROW()+7,4)</f>
        <v>98</v>
      </c>
      <c r="G386">
        <f t="shared" ref="G386:G449" si="25">MOD(ROW()-1,4)+3</f>
        <v>4</v>
      </c>
      <c r="H386">
        <f t="shared" ref="H386:H449" ca="1" si="26">INDIRECT(ADDRESS(F386,G386,,,"Регистрация"))</f>
        <v>0</v>
      </c>
      <c r="I386">
        <f t="shared" ref="I386:I449" ca="1" si="27">IF(OR(H386=0,H386=""),0,1)</f>
        <v>0</v>
      </c>
      <c r="J386" t="str">
        <f ca="1">IF(OR(H386=0,H386=""),"",SUM(I$1:I386))</f>
        <v/>
      </c>
      <c r="K386" t="str">
        <f ca="1">IF(OR(H386=0,H386=""),"",VLOOKUP(H386,#REF!,2,0))</f>
        <v/>
      </c>
      <c r="L386" t="str">
        <f ca="1">IF(K386="","",VLOOKUP(INDIRECT(ADDRESS(F386,IF(#REF!&lt;&gt;"С",1,3),,,"Регистрация")),C:E,3,0))</f>
        <v/>
      </c>
    </row>
    <row r="387" spans="5:12" x14ac:dyDescent="0.25">
      <c r="E387" t="str">
        <f>IF(C387="","",#REF!&amp;TEXT(B387,"000"))</f>
        <v/>
      </c>
      <c r="F387">
        <f t="shared" si="24"/>
        <v>98</v>
      </c>
      <c r="G387">
        <f t="shared" si="25"/>
        <v>5</v>
      </c>
      <c r="H387">
        <f t="shared" ca="1" si="26"/>
        <v>0</v>
      </c>
      <c r="I387">
        <f t="shared" ca="1" si="27"/>
        <v>0</v>
      </c>
      <c r="J387" t="str">
        <f ca="1">IF(OR(H387=0,H387=""),"",SUM(I$1:I387))</f>
        <v/>
      </c>
      <c r="K387" t="str">
        <f ca="1">IF(OR(H387=0,H387=""),"",VLOOKUP(H387,#REF!,2,0))</f>
        <v/>
      </c>
      <c r="L387" t="str">
        <f ca="1">IF(K387="","",VLOOKUP(INDIRECT(ADDRESS(F387,IF(#REF!&lt;&gt;"С",1,3),,,"Регистрация")),C:E,3,0))</f>
        <v/>
      </c>
    </row>
    <row r="388" spans="5:12" x14ac:dyDescent="0.25">
      <c r="E388" t="str">
        <f>IF(C388="","",#REF!&amp;TEXT(B388,"000"))</f>
        <v/>
      </c>
      <c r="F388">
        <f t="shared" si="24"/>
        <v>98</v>
      </c>
      <c r="G388">
        <f t="shared" si="25"/>
        <v>6</v>
      </c>
      <c r="H388">
        <f t="shared" ca="1" si="26"/>
        <v>0</v>
      </c>
      <c r="I388">
        <f t="shared" ca="1" si="27"/>
        <v>0</v>
      </c>
      <c r="J388" t="str">
        <f ca="1">IF(OR(H388=0,H388=""),"",SUM(I$1:I388))</f>
        <v/>
      </c>
      <c r="K388" t="str">
        <f ca="1">IF(OR(H388=0,H388=""),"",VLOOKUP(H388,#REF!,2,0))</f>
        <v/>
      </c>
      <c r="L388" t="str">
        <f ca="1">IF(K388="","",VLOOKUP(INDIRECT(ADDRESS(F388,IF(#REF!&lt;&gt;"С",1,3),,,"Регистрация")),C:E,3,0))</f>
        <v/>
      </c>
    </row>
    <row r="389" spans="5:12" x14ac:dyDescent="0.25">
      <c r="E389" t="str">
        <f>IF(C389="","",#REF!&amp;TEXT(B389,"000"))</f>
        <v/>
      </c>
      <c r="F389">
        <f t="shared" si="24"/>
        <v>99</v>
      </c>
      <c r="G389">
        <f t="shared" si="25"/>
        <v>3</v>
      </c>
      <c r="H389">
        <f t="shared" ca="1" si="26"/>
        <v>0</v>
      </c>
      <c r="I389">
        <f t="shared" ca="1" si="27"/>
        <v>0</v>
      </c>
      <c r="J389" t="str">
        <f ca="1">IF(OR(H389=0,H389=""),"",SUM(I$1:I389))</f>
        <v/>
      </c>
      <c r="K389" t="str">
        <f ca="1">IF(OR(H389=0,H389=""),"",VLOOKUP(H389,#REF!,2,0))</f>
        <v/>
      </c>
      <c r="L389" t="str">
        <f ca="1">IF(K389="","",VLOOKUP(INDIRECT(ADDRESS(F389,IF(#REF!&lt;&gt;"С",1,3),,,"Регистрация")),C:E,3,0))</f>
        <v/>
      </c>
    </row>
    <row r="390" spans="5:12" x14ac:dyDescent="0.25">
      <c r="E390" t="str">
        <f>IF(C390="","",#REF!&amp;TEXT(B390,"000"))</f>
        <v/>
      </c>
      <c r="F390">
        <f t="shared" si="24"/>
        <v>99</v>
      </c>
      <c r="G390">
        <f t="shared" si="25"/>
        <v>4</v>
      </c>
      <c r="H390">
        <f t="shared" ca="1" si="26"/>
        <v>0</v>
      </c>
      <c r="I390">
        <f t="shared" ca="1" si="27"/>
        <v>0</v>
      </c>
      <c r="J390" t="str">
        <f ca="1">IF(OR(H390=0,H390=""),"",SUM(I$1:I390))</f>
        <v/>
      </c>
      <c r="K390" t="str">
        <f ca="1">IF(OR(H390=0,H390=""),"",VLOOKUP(H390,#REF!,2,0))</f>
        <v/>
      </c>
      <c r="L390" t="str">
        <f ca="1">IF(K390="","",VLOOKUP(INDIRECT(ADDRESS(F390,IF(#REF!&lt;&gt;"С",1,3),,,"Регистрация")),C:E,3,0))</f>
        <v/>
      </c>
    </row>
    <row r="391" spans="5:12" x14ac:dyDescent="0.25">
      <c r="E391" t="str">
        <f>IF(C391="","",#REF!&amp;TEXT(B391,"000"))</f>
        <v/>
      </c>
      <c r="F391">
        <f t="shared" si="24"/>
        <v>99</v>
      </c>
      <c r="G391">
        <f t="shared" si="25"/>
        <v>5</v>
      </c>
      <c r="H391">
        <f t="shared" ca="1" si="26"/>
        <v>0</v>
      </c>
      <c r="I391">
        <f t="shared" ca="1" si="27"/>
        <v>0</v>
      </c>
      <c r="J391" t="str">
        <f ca="1">IF(OR(H391=0,H391=""),"",SUM(I$1:I391))</f>
        <v/>
      </c>
      <c r="K391" t="str">
        <f ca="1">IF(OR(H391=0,H391=""),"",VLOOKUP(H391,#REF!,2,0))</f>
        <v/>
      </c>
      <c r="L391" t="str">
        <f ca="1">IF(K391="","",VLOOKUP(INDIRECT(ADDRESS(F391,IF(#REF!&lt;&gt;"С",1,3),,,"Регистрация")),C:E,3,0))</f>
        <v/>
      </c>
    </row>
    <row r="392" spans="5:12" x14ac:dyDescent="0.25">
      <c r="E392" t="str">
        <f>IF(C392="","",#REF!&amp;TEXT(B392,"000"))</f>
        <v/>
      </c>
      <c r="F392">
        <f t="shared" si="24"/>
        <v>99</v>
      </c>
      <c r="G392">
        <f t="shared" si="25"/>
        <v>6</v>
      </c>
      <c r="H392">
        <f t="shared" ca="1" si="26"/>
        <v>0</v>
      </c>
      <c r="I392">
        <f t="shared" ca="1" si="27"/>
        <v>0</v>
      </c>
      <c r="J392" t="str">
        <f ca="1">IF(OR(H392=0,H392=""),"",SUM(I$1:I392))</f>
        <v/>
      </c>
      <c r="K392" t="str">
        <f ca="1">IF(OR(H392=0,H392=""),"",VLOOKUP(H392,#REF!,2,0))</f>
        <v/>
      </c>
      <c r="L392" t="str">
        <f ca="1">IF(K392="","",VLOOKUP(INDIRECT(ADDRESS(F392,IF(#REF!&lt;&gt;"С",1,3),,,"Регистрация")),C:E,3,0))</f>
        <v/>
      </c>
    </row>
    <row r="393" spans="5:12" x14ac:dyDescent="0.25">
      <c r="E393" t="str">
        <f>IF(C393="","",#REF!&amp;TEXT(B393,"000"))</f>
        <v/>
      </c>
      <c r="F393">
        <f t="shared" si="24"/>
        <v>100</v>
      </c>
      <c r="G393">
        <f t="shared" si="25"/>
        <v>3</v>
      </c>
      <c r="H393">
        <f t="shared" ca="1" si="26"/>
        <v>0</v>
      </c>
      <c r="I393">
        <f t="shared" ca="1" si="27"/>
        <v>0</v>
      </c>
      <c r="J393" t="str">
        <f ca="1">IF(OR(H393=0,H393=""),"",SUM(I$1:I393))</f>
        <v/>
      </c>
      <c r="K393" t="str">
        <f ca="1">IF(OR(H393=0,H393=""),"",VLOOKUP(H393,#REF!,2,0))</f>
        <v/>
      </c>
      <c r="L393" t="str">
        <f ca="1">IF(K393="","",VLOOKUP(INDIRECT(ADDRESS(F393,IF(#REF!&lt;&gt;"С",1,3),,,"Регистрация")),C:E,3,0))</f>
        <v/>
      </c>
    </row>
    <row r="394" spans="5:12" x14ac:dyDescent="0.25">
      <c r="E394" t="str">
        <f>IF(C394="","",#REF!&amp;TEXT(B394,"000"))</f>
        <v/>
      </c>
      <c r="F394">
        <f t="shared" si="24"/>
        <v>100</v>
      </c>
      <c r="G394">
        <f t="shared" si="25"/>
        <v>4</v>
      </c>
      <c r="H394">
        <f t="shared" ca="1" si="26"/>
        <v>0</v>
      </c>
      <c r="I394">
        <f t="shared" ca="1" si="27"/>
        <v>0</v>
      </c>
      <c r="J394" t="str">
        <f ca="1">IF(OR(H394=0,H394=""),"",SUM(I$1:I394))</f>
        <v/>
      </c>
      <c r="K394" t="str">
        <f ca="1">IF(OR(H394=0,H394=""),"",VLOOKUP(H394,#REF!,2,0))</f>
        <v/>
      </c>
      <c r="L394" t="str">
        <f ca="1">IF(K394="","",VLOOKUP(INDIRECT(ADDRESS(F394,IF(#REF!&lt;&gt;"С",1,3),,,"Регистрация")),C:E,3,0))</f>
        <v/>
      </c>
    </row>
    <row r="395" spans="5:12" x14ac:dyDescent="0.25">
      <c r="E395" t="str">
        <f>IF(C395="","",#REF!&amp;TEXT(B395,"000"))</f>
        <v/>
      </c>
      <c r="F395">
        <f t="shared" si="24"/>
        <v>100</v>
      </c>
      <c r="G395">
        <f t="shared" si="25"/>
        <v>5</v>
      </c>
      <c r="H395">
        <f t="shared" ca="1" si="26"/>
        <v>0</v>
      </c>
      <c r="I395">
        <f t="shared" ca="1" si="27"/>
        <v>0</v>
      </c>
      <c r="J395" t="str">
        <f ca="1">IF(OR(H395=0,H395=""),"",SUM(I$1:I395))</f>
        <v/>
      </c>
      <c r="K395" t="str">
        <f ca="1">IF(OR(H395=0,H395=""),"",VLOOKUP(H395,#REF!,2,0))</f>
        <v/>
      </c>
      <c r="L395" t="str">
        <f ca="1">IF(K395="","",VLOOKUP(INDIRECT(ADDRESS(F395,IF(#REF!&lt;&gt;"С",1,3),,,"Регистрация")),C:E,3,0))</f>
        <v/>
      </c>
    </row>
    <row r="396" spans="5:12" x14ac:dyDescent="0.25">
      <c r="E396" t="str">
        <f>IF(C396="","",#REF!&amp;TEXT(B396,"000"))</f>
        <v/>
      </c>
      <c r="F396">
        <f t="shared" si="24"/>
        <v>100</v>
      </c>
      <c r="G396">
        <f t="shared" si="25"/>
        <v>6</v>
      </c>
      <c r="H396">
        <f t="shared" ca="1" si="26"/>
        <v>0</v>
      </c>
      <c r="I396">
        <f t="shared" ca="1" si="27"/>
        <v>0</v>
      </c>
      <c r="J396" t="str">
        <f ca="1">IF(OR(H396=0,H396=""),"",SUM(I$1:I396))</f>
        <v/>
      </c>
      <c r="K396" t="str">
        <f ca="1">IF(OR(H396=0,H396=""),"",VLOOKUP(H396,#REF!,2,0))</f>
        <v/>
      </c>
      <c r="L396" t="str">
        <f ca="1">IF(K396="","",VLOOKUP(INDIRECT(ADDRESS(F396,IF(#REF!&lt;&gt;"С",1,3),,,"Регистрация")),C:E,3,0))</f>
        <v/>
      </c>
    </row>
    <row r="397" spans="5:12" x14ac:dyDescent="0.25">
      <c r="E397" t="str">
        <f>IF(C397="","",#REF!&amp;TEXT(B397,"000"))</f>
        <v/>
      </c>
      <c r="F397">
        <f t="shared" si="24"/>
        <v>101</v>
      </c>
      <c r="G397">
        <f t="shared" si="25"/>
        <v>3</v>
      </c>
      <c r="H397">
        <f t="shared" ca="1" si="26"/>
        <v>0</v>
      </c>
      <c r="I397">
        <f t="shared" ca="1" si="27"/>
        <v>0</v>
      </c>
      <c r="J397" t="str">
        <f ca="1">IF(OR(H397=0,H397=""),"",SUM(I$1:I397))</f>
        <v/>
      </c>
      <c r="K397" t="str">
        <f ca="1">IF(OR(H397=0,H397=""),"",VLOOKUP(H397,#REF!,2,0))</f>
        <v/>
      </c>
      <c r="L397" t="str">
        <f ca="1">IF(K397="","",VLOOKUP(INDIRECT(ADDRESS(F397,IF(#REF!&lt;&gt;"С",1,3),,,"Регистрация")),C:E,3,0))</f>
        <v/>
      </c>
    </row>
    <row r="398" spans="5:12" x14ac:dyDescent="0.25">
      <c r="E398" t="str">
        <f>IF(C398="","",#REF!&amp;TEXT(B398,"000"))</f>
        <v/>
      </c>
      <c r="F398">
        <f t="shared" si="24"/>
        <v>101</v>
      </c>
      <c r="G398">
        <f t="shared" si="25"/>
        <v>4</v>
      </c>
      <c r="H398">
        <f t="shared" ca="1" si="26"/>
        <v>0</v>
      </c>
      <c r="I398">
        <f t="shared" ca="1" si="27"/>
        <v>0</v>
      </c>
      <c r="J398" t="str">
        <f ca="1">IF(OR(H398=0,H398=""),"",SUM(I$1:I398))</f>
        <v/>
      </c>
      <c r="K398" t="str">
        <f ca="1">IF(OR(H398=0,H398=""),"",VLOOKUP(H398,#REF!,2,0))</f>
        <v/>
      </c>
      <c r="L398" t="str">
        <f ca="1">IF(K398="","",VLOOKUP(INDIRECT(ADDRESS(F398,IF(#REF!&lt;&gt;"С",1,3),,,"Регистрация")),C:E,3,0))</f>
        <v/>
      </c>
    </row>
    <row r="399" spans="5:12" x14ac:dyDescent="0.25">
      <c r="E399" t="str">
        <f>IF(C399="","",#REF!&amp;TEXT(B399,"000"))</f>
        <v/>
      </c>
      <c r="F399">
        <f t="shared" si="24"/>
        <v>101</v>
      </c>
      <c r="G399">
        <f t="shared" si="25"/>
        <v>5</v>
      </c>
      <c r="H399">
        <f t="shared" ca="1" si="26"/>
        <v>0</v>
      </c>
      <c r="I399">
        <f t="shared" ca="1" si="27"/>
        <v>0</v>
      </c>
      <c r="J399" t="str">
        <f ca="1">IF(OR(H399=0,H399=""),"",SUM(I$1:I399))</f>
        <v/>
      </c>
      <c r="K399" t="str">
        <f ca="1">IF(OR(H399=0,H399=""),"",VLOOKUP(H399,#REF!,2,0))</f>
        <v/>
      </c>
      <c r="L399" t="str">
        <f ca="1">IF(K399="","",VLOOKUP(INDIRECT(ADDRESS(F399,IF(#REF!&lt;&gt;"С",1,3),,,"Регистрация")),C:E,3,0))</f>
        <v/>
      </c>
    </row>
    <row r="400" spans="5:12" x14ac:dyDescent="0.25">
      <c r="E400" t="str">
        <f>IF(C400="","",#REF!&amp;TEXT(B400,"000"))</f>
        <v/>
      </c>
      <c r="F400">
        <f t="shared" si="24"/>
        <v>101</v>
      </c>
      <c r="G400">
        <f t="shared" si="25"/>
        <v>6</v>
      </c>
      <c r="H400">
        <f t="shared" ca="1" si="26"/>
        <v>0</v>
      </c>
      <c r="I400">
        <f t="shared" ca="1" si="27"/>
        <v>0</v>
      </c>
      <c r="J400" t="str">
        <f ca="1">IF(OR(H400=0,H400=""),"",SUM(I$1:I400))</f>
        <v/>
      </c>
      <c r="K400" t="str">
        <f ca="1">IF(OR(H400=0,H400=""),"",VLOOKUP(H400,#REF!,2,0))</f>
        <v/>
      </c>
      <c r="L400" t="str">
        <f ca="1">IF(K400="","",VLOOKUP(INDIRECT(ADDRESS(F400,IF(#REF!&lt;&gt;"С",1,3),,,"Регистрация")),C:E,3,0))</f>
        <v/>
      </c>
    </row>
    <row r="401" spans="5:12" x14ac:dyDescent="0.25">
      <c r="E401" t="str">
        <f>IF(C401="","",#REF!&amp;TEXT(B401,"000"))</f>
        <v/>
      </c>
      <c r="F401">
        <f t="shared" si="24"/>
        <v>102</v>
      </c>
      <c r="G401">
        <f t="shared" si="25"/>
        <v>3</v>
      </c>
      <c r="H401">
        <f t="shared" ca="1" si="26"/>
        <v>0</v>
      </c>
      <c r="I401">
        <f t="shared" ca="1" si="27"/>
        <v>0</v>
      </c>
      <c r="J401" t="str">
        <f ca="1">IF(OR(H401=0,H401=""),"",SUM(I$1:I401))</f>
        <v/>
      </c>
      <c r="K401" t="str">
        <f ca="1">IF(OR(H401=0,H401=""),"",VLOOKUP(H401,#REF!,2,0))</f>
        <v/>
      </c>
      <c r="L401" t="str">
        <f ca="1">IF(K401="","",VLOOKUP(INDIRECT(ADDRESS(F401,IF(#REF!&lt;&gt;"С",1,3),,,"Регистрация")),C:E,3,0))</f>
        <v/>
      </c>
    </row>
    <row r="402" spans="5:12" x14ac:dyDescent="0.25">
      <c r="E402" t="str">
        <f>IF(C402="","",#REF!&amp;TEXT(B402,"000"))</f>
        <v/>
      </c>
      <c r="F402">
        <f t="shared" si="24"/>
        <v>102</v>
      </c>
      <c r="G402">
        <f t="shared" si="25"/>
        <v>4</v>
      </c>
      <c r="H402">
        <f t="shared" ca="1" si="26"/>
        <v>0</v>
      </c>
      <c r="I402">
        <f t="shared" ca="1" si="27"/>
        <v>0</v>
      </c>
      <c r="J402" t="str">
        <f ca="1">IF(OR(H402=0,H402=""),"",SUM(I$1:I402))</f>
        <v/>
      </c>
      <c r="K402" t="str">
        <f ca="1">IF(OR(H402=0,H402=""),"",VLOOKUP(H402,#REF!,2,0))</f>
        <v/>
      </c>
      <c r="L402" t="str">
        <f ca="1">IF(K402="","",VLOOKUP(INDIRECT(ADDRESS(F402,IF(#REF!&lt;&gt;"С",1,3),,,"Регистрация")),C:E,3,0))</f>
        <v/>
      </c>
    </row>
    <row r="403" spans="5:12" x14ac:dyDescent="0.25">
      <c r="E403" t="str">
        <f>IF(C403="","",#REF!&amp;TEXT(B403,"000"))</f>
        <v/>
      </c>
      <c r="F403">
        <f t="shared" si="24"/>
        <v>102</v>
      </c>
      <c r="G403">
        <f t="shared" si="25"/>
        <v>5</v>
      </c>
      <c r="H403">
        <f t="shared" ca="1" si="26"/>
        <v>0</v>
      </c>
      <c r="I403">
        <f t="shared" ca="1" si="27"/>
        <v>0</v>
      </c>
      <c r="J403" t="str">
        <f ca="1">IF(OR(H403=0,H403=""),"",SUM(I$1:I403))</f>
        <v/>
      </c>
      <c r="K403" t="str">
        <f ca="1">IF(OR(H403=0,H403=""),"",VLOOKUP(H403,#REF!,2,0))</f>
        <v/>
      </c>
      <c r="L403" t="str">
        <f ca="1">IF(K403="","",VLOOKUP(INDIRECT(ADDRESS(F403,IF(#REF!&lt;&gt;"С",1,3),,,"Регистрация")),C:E,3,0))</f>
        <v/>
      </c>
    </row>
    <row r="404" spans="5:12" x14ac:dyDescent="0.25">
      <c r="E404" t="str">
        <f>IF(C404="","",#REF!&amp;TEXT(B404,"000"))</f>
        <v/>
      </c>
      <c r="F404">
        <f t="shared" si="24"/>
        <v>102</v>
      </c>
      <c r="G404">
        <f t="shared" si="25"/>
        <v>6</v>
      </c>
      <c r="H404">
        <f t="shared" ca="1" si="26"/>
        <v>0</v>
      </c>
      <c r="I404">
        <f t="shared" ca="1" si="27"/>
        <v>0</v>
      </c>
      <c r="J404" t="str">
        <f ca="1">IF(OR(H404=0,H404=""),"",SUM(I$1:I404))</f>
        <v/>
      </c>
      <c r="K404" t="str">
        <f ca="1">IF(OR(H404=0,H404=""),"",VLOOKUP(H404,#REF!,2,0))</f>
        <v/>
      </c>
      <c r="L404" t="str">
        <f ca="1">IF(K404="","",VLOOKUP(INDIRECT(ADDRESS(F404,IF(#REF!&lt;&gt;"С",1,3),,,"Регистрация")),C:E,3,0))</f>
        <v/>
      </c>
    </row>
    <row r="405" spans="5:12" x14ac:dyDescent="0.25">
      <c r="E405" t="str">
        <f>IF(C405="","",#REF!&amp;TEXT(B405,"000"))</f>
        <v/>
      </c>
      <c r="F405">
        <f t="shared" si="24"/>
        <v>103</v>
      </c>
      <c r="G405">
        <f t="shared" si="25"/>
        <v>3</v>
      </c>
      <c r="H405">
        <f t="shared" ca="1" si="26"/>
        <v>0</v>
      </c>
      <c r="I405">
        <f t="shared" ca="1" si="27"/>
        <v>0</v>
      </c>
      <c r="J405" t="str">
        <f ca="1">IF(OR(H405=0,H405=""),"",SUM(I$1:I405))</f>
        <v/>
      </c>
      <c r="K405" t="str">
        <f ca="1">IF(OR(H405=0,H405=""),"",VLOOKUP(H405,#REF!,2,0))</f>
        <v/>
      </c>
      <c r="L405" t="str">
        <f ca="1">IF(K405="","",VLOOKUP(INDIRECT(ADDRESS(F405,IF(#REF!&lt;&gt;"С",1,3),,,"Регистрация")),C:E,3,0))</f>
        <v/>
      </c>
    </row>
    <row r="406" spans="5:12" x14ac:dyDescent="0.25">
      <c r="E406" t="str">
        <f>IF(C406="","",#REF!&amp;TEXT(B406,"000"))</f>
        <v/>
      </c>
      <c r="F406">
        <f t="shared" si="24"/>
        <v>103</v>
      </c>
      <c r="G406">
        <f t="shared" si="25"/>
        <v>4</v>
      </c>
      <c r="H406">
        <f t="shared" ca="1" si="26"/>
        <v>0</v>
      </c>
      <c r="I406">
        <f t="shared" ca="1" si="27"/>
        <v>0</v>
      </c>
      <c r="J406" t="str">
        <f ca="1">IF(OR(H406=0,H406=""),"",SUM(I$1:I406))</f>
        <v/>
      </c>
      <c r="K406" t="str">
        <f ca="1">IF(OR(H406=0,H406=""),"",VLOOKUP(H406,#REF!,2,0))</f>
        <v/>
      </c>
      <c r="L406" t="str">
        <f ca="1">IF(K406="","",VLOOKUP(INDIRECT(ADDRESS(F406,IF(#REF!&lt;&gt;"С",1,3),,,"Регистрация")),C:E,3,0))</f>
        <v/>
      </c>
    </row>
    <row r="407" spans="5:12" x14ac:dyDescent="0.25">
      <c r="E407" t="str">
        <f>IF(C407="","",#REF!&amp;TEXT(B407,"000"))</f>
        <v/>
      </c>
      <c r="F407">
        <f t="shared" si="24"/>
        <v>103</v>
      </c>
      <c r="G407">
        <f t="shared" si="25"/>
        <v>5</v>
      </c>
      <c r="H407">
        <f t="shared" ca="1" si="26"/>
        <v>0</v>
      </c>
      <c r="I407">
        <f t="shared" ca="1" si="27"/>
        <v>0</v>
      </c>
      <c r="J407" t="str">
        <f ca="1">IF(OR(H407=0,H407=""),"",SUM(I$1:I407))</f>
        <v/>
      </c>
      <c r="K407" t="str">
        <f ca="1">IF(OR(H407=0,H407=""),"",VLOOKUP(H407,#REF!,2,0))</f>
        <v/>
      </c>
      <c r="L407" t="str">
        <f ca="1">IF(K407="","",VLOOKUP(INDIRECT(ADDRESS(F407,IF(#REF!&lt;&gt;"С",1,3),,,"Регистрация")),C:E,3,0))</f>
        <v/>
      </c>
    </row>
    <row r="408" spans="5:12" x14ac:dyDescent="0.25">
      <c r="E408" t="str">
        <f>IF(C408="","",#REF!&amp;TEXT(B408,"000"))</f>
        <v/>
      </c>
      <c r="F408">
        <f t="shared" si="24"/>
        <v>103</v>
      </c>
      <c r="G408">
        <f t="shared" si="25"/>
        <v>6</v>
      </c>
      <c r="H408">
        <f t="shared" ca="1" si="26"/>
        <v>0</v>
      </c>
      <c r="I408">
        <f t="shared" ca="1" si="27"/>
        <v>0</v>
      </c>
      <c r="J408" t="str">
        <f ca="1">IF(OR(H408=0,H408=""),"",SUM(I$1:I408))</f>
        <v/>
      </c>
      <c r="K408" t="str">
        <f ca="1">IF(OR(H408=0,H408=""),"",VLOOKUP(H408,#REF!,2,0))</f>
        <v/>
      </c>
      <c r="L408" t="str">
        <f ca="1">IF(K408="","",VLOOKUP(INDIRECT(ADDRESS(F408,IF(#REF!&lt;&gt;"С",1,3),,,"Регистрация")),C:E,3,0))</f>
        <v/>
      </c>
    </row>
    <row r="409" spans="5:12" x14ac:dyDescent="0.25">
      <c r="E409" t="str">
        <f>IF(C409="","",#REF!&amp;TEXT(B409,"000"))</f>
        <v/>
      </c>
      <c r="F409">
        <f t="shared" si="24"/>
        <v>104</v>
      </c>
      <c r="G409">
        <f t="shared" si="25"/>
        <v>3</v>
      </c>
      <c r="H409">
        <f t="shared" ca="1" si="26"/>
        <v>0</v>
      </c>
      <c r="I409">
        <f t="shared" ca="1" si="27"/>
        <v>0</v>
      </c>
      <c r="J409" t="str">
        <f ca="1">IF(OR(H409=0,H409=""),"",SUM(I$1:I409))</f>
        <v/>
      </c>
      <c r="K409" t="str">
        <f ca="1">IF(OR(H409=0,H409=""),"",VLOOKUP(H409,#REF!,2,0))</f>
        <v/>
      </c>
      <c r="L409" t="str">
        <f ca="1">IF(K409="","",VLOOKUP(INDIRECT(ADDRESS(F409,IF(#REF!&lt;&gt;"С",1,3),,,"Регистрация")),C:E,3,0))</f>
        <v/>
      </c>
    </row>
    <row r="410" spans="5:12" x14ac:dyDescent="0.25">
      <c r="E410" t="str">
        <f>IF(C410="","",#REF!&amp;TEXT(B410,"000"))</f>
        <v/>
      </c>
      <c r="F410">
        <f t="shared" si="24"/>
        <v>104</v>
      </c>
      <c r="G410">
        <f t="shared" si="25"/>
        <v>4</v>
      </c>
      <c r="H410">
        <f t="shared" ca="1" si="26"/>
        <v>0</v>
      </c>
      <c r="I410">
        <f t="shared" ca="1" si="27"/>
        <v>0</v>
      </c>
      <c r="J410" t="str">
        <f ca="1">IF(OR(H410=0,H410=""),"",SUM(I$1:I410))</f>
        <v/>
      </c>
      <c r="K410" t="str">
        <f ca="1">IF(OR(H410=0,H410=""),"",VLOOKUP(H410,#REF!,2,0))</f>
        <v/>
      </c>
      <c r="L410" t="str">
        <f ca="1">IF(K410="","",VLOOKUP(INDIRECT(ADDRESS(F410,IF(#REF!&lt;&gt;"С",1,3),,,"Регистрация")),C:E,3,0))</f>
        <v/>
      </c>
    </row>
    <row r="411" spans="5:12" x14ac:dyDescent="0.25">
      <c r="E411" t="str">
        <f>IF(C411="","",#REF!&amp;TEXT(B411,"000"))</f>
        <v/>
      </c>
      <c r="F411">
        <f t="shared" si="24"/>
        <v>104</v>
      </c>
      <c r="G411">
        <f t="shared" si="25"/>
        <v>5</v>
      </c>
      <c r="H411">
        <f t="shared" ca="1" si="26"/>
        <v>0</v>
      </c>
      <c r="I411">
        <f t="shared" ca="1" si="27"/>
        <v>0</v>
      </c>
      <c r="J411" t="str">
        <f ca="1">IF(OR(H411=0,H411=""),"",SUM(I$1:I411))</f>
        <v/>
      </c>
      <c r="K411" t="str">
        <f ca="1">IF(OR(H411=0,H411=""),"",VLOOKUP(H411,#REF!,2,0))</f>
        <v/>
      </c>
      <c r="L411" t="str">
        <f ca="1">IF(K411="","",VLOOKUP(INDIRECT(ADDRESS(F411,IF(#REF!&lt;&gt;"С",1,3),,,"Регистрация")),C:E,3,0))</f>
        <v/>
      </c>
    </row>
    <row r="412" spans="5:12" x14ac:dyDescent="0.25">
      <c r="E412" t="str">
        <f>IF(C412="","",#REF!&amp;TEXT(B412,"000"))</f>
        <v/>
      </c>
      <c r="F412">
        <f t="shared" si="24"/>
        <v>104</v>
      </c>
      <c r="G412">
        <f t="shared" si="25"/>
        <v>6</v>
      </c>
      <c r="H412">
        <f t="shared" ca="1" si="26"/>
        <v>0</v>
      </c>
      <c r="I412">
        <f t="shared" ca="1" si="27"/>
        <v>0</v>
      </c>
      <c r="J412" t="str">
        <f ca="1">IF(OR(H412=0,H412=""),"",SUM(I$1:I412))</f>
        <v/>
      </c>
      <c r="K412" t="str">
        <f ca="1">IF(OR(H412=0,H412=""),"",VLOOKUP(H412,#REF!,2,0))</f>
        <v/>
      </c>
      <c r="L412" t="str">
        <f ca="1">IF(K412="","",VLOOKUP(INDIRECT(ADDRESS(F412,IF(#REF!&lt;&gt;"С",1,3),,,"Регистрация")),C:E,3,0))</f>
        <v/>
      </c>
    </row>
    <row r="413" spans="5:12" x14ac:dyDescent="0.25">
      <c r="E413" t="str">
        <f>IF(C413="","",#REF!&amp;TEXT(B413,"000"))</f>
        <v/>
      </c>
      <c r="F413">
        <f t="shared" si="24"/>
        <v>105</v>
      </c>
      <c r="G413">
        <f t="shared" si="25"/>
        <v>3</v>
      </c>
      <c r="H413">
        <f t="shared" ca="1" si="26"/>
        <v>0</v>
      </c>
      <c r="I413">
        <f t="shared" ca="1" si="27"/>
        <v>0</v>
      </c>
      <c r="J413" t="str">
        <f ca="1">IF(OR(H413=0,H413=""),"",SUM(I$1:I413))</f>
        <v/>
      </c>
      <c r="K413" t="str">
        <f ca="1">IF(OR(H413=0,H413=""),"",VLOOKUP(H413,#REF!,2,0))</f>
        <v/>
      </c>
      <c r="L413" t="str">
        <f ca="1">IF(K413="","",VLOOKUP(INDIRECT(ADDRESS(F413,IF(#REF!&lt;&gt;"С",1,3),,,"Регистрация")),C:E,3,0))</f>
        <v/>
      </c>
    </row>
    <row r="414" spans="5:12" x14ac:dyDescent="0.25">
      <c r="E414" t="str">
        <f>IF(C414="","",#REF!&amp;TEXT(B414,"000"))</f>
        <v/>
      </c>
      <c r="F414">
        <f t="shared" si="24"/>
        <v>105</v>
      </c>
      <c r="G414">
        <f t="shared" si="25"/>
        <v>4</v>
      </c>
      <c r="H414">
        <f t="shared" ca="1" si="26"/>
        <v>0</v>
      </c>
      <c r="I414">
        <f t="shared" ca="1" si="27"/>
        <v>0</v>
      </c>
      <c r="J414" t="str">
        <f ca="1">IF(OR(H414=0,H414=""),"",SUM(I$1:I414))</f>
        <v/>
      </c>
      <c r="K414" t="str">
        <f ca="1">IF(OR(H414=0,H414=""),"",VLOOKUP(H414,#REF!,2,0))</f>
        <v/>
      </c>
      <c r="L414" t="str">
        <f ca="1">IF(K414="","",VLOOKUP(INDIRECT(ADDRESS(F414,IF(#REF!&lt;&gt;"С",1,3),,,"Регистрация")),C:E,3,0))</f>
        <v/>
      </c>
    </row>
    <row r="415" spans="5:12" x14ac:dyDescent="0.25">
      <c r="E415" t="str">
        <f>IF(C415="","",#REF!&amp;TEXT(B415,"000"))</f>
        <v/>
      </c>
      <c r="F415">
        <f t="shared" si="24"/>
        <v>105</v>
      </c>
      <c r="G415">
        <f t="shared" si="25"/>
        <v>5</v>
      </c>
      <c r="H415">
        <f t="shared" ca="1" si="26"/>
        <v>0</v>
      </c>
      <c r="I415">
        <f t="shared" ca="1" si="27"/>
        <v>0</v>
      </c>
      <c r="J415" t="str">
        <f ca="1">IF(OR(H415=0,H415=""),"",SUM(I$1:I415))</f>
        <v/>
      </c>
      <c r="K415" t="str">
        <f ca="1">IF(OR(H415=0,H415=""),"",VLOOKUP(H415,#REF!,2,0))</f>
        <v/>
      </c>
      <c r="L415" t="str">
        <f ca="1">IF(K415="","",VLOOKUP(INDIRECT(ADDRESS(F415,IF(#REF!&lt;&gt;"С",1,3),,,"Регистрация")),C:E,3,0))</f>
        <v/>
      </c>
    </row>
    <row r="416" spans="5:12" x14ac:dyDescent="0.25">
      <c r="E416" t="str">
        <f>IF(C416="","",#REF!&amp;TEXT(B416,"000"))</f>
        <v/>
      </c>
      <c r="F416">
        <f t="shared" si="24"/>
        <v>105</v>
      </c>
      <c r="G416">
        <f t="shared" si="25"/>
        <v>6</v>
      </c>
      <c r="H416">
        <f t="shared" ca="1" si="26"/>
        <v>0</v>
      </c>
      <c r="I416">
        <f t="shared" ca="1" si="27"/>
        <v>0</v>
      </c>
      <c r="J416" t="str">
        <f ca="1">IF(OR(H416=0,H416=""),"",SUM(I$1:I416))</f>
        <v/>
      </c>
      <c r="K416" t="str">
        <f ca="1">IF(OR(H416=0,H416=""),"",VLOOKUP(H416,#REF!,2,0))</f>
        <v/>
      </c>
      <c r="L416" t="str">
        <f ca="1">IF(K416="","",VLOOKUP(INDIRECT(ADDRESS(F416,IF(#REF!&lt;&gt;"С",1,3),,,"Регистрация")),C:E,3,0))</f>
        <v/>
      </c>
    </row>
    <row r="417" spans="5:12" x14ac:dyDescent="0.25">
      <c r="E417" t="str">
        <f>IF(C417="","",#REF!&amp;TEXT(B417,"000"))</f>
        <v/>
      </c>
      <c r="F417">
        <f t="shared" si="24"/>
        <v>106</v>
      </c>
      <c r="G417">
        <f t="shared" si="25"/>
        <v>3</v>
      </c>
      <c r="H417">
        <f t="shared" ca="1" si="26"/>
        <v>0</v>
      </c>
      <c r="I417">
        <f t="shared" ca="1" si="27"/>
        <v>0</v>
      </c>
      <c r="J417" t="str">
        <f ca="1">IF(OR(H417=0,H417=""),"",SUM(I$1:I417))</f>
        <v/>
      </c>
      <c r="K417" t="str">
        <f ca="1">IF(OR(H417=0,H417=""),"",VLOOKUP(H417,#REF!,2,0))</f>
        <v/>
      </c>
      <c r="L417" t="str">
        <f ca="1">IF(K417="","",VLOOKUP(INDIRECT(ADDRESS(F417,IF(#REF!&lt;&gt;"С",1,3),,,"Регистрация")),C:E,3,0))</f>
        <v/>
      </c>
    </row>
    <row r="418" spans="5:12" x14ac:dyDescent="0.25">
      <c r="E418" t="str">
        <f>IF(C418="","",#REF!&amp;TEXT(B418,"000"))</f>
        <v/>
      </c>
      <c r="F418">
        <f t="shared" si="24"/>
        <v>106</v>
      </c>
      <c r="G418">
        <f t="shared" si="25"/>
        <v>4</v>
      </c>
      <c r="H418">
        <f t="shared" ca="1" si="26"/>
        <v>0</v>
      </c>
      <c r="I418">
        <f t="shared" ca="1" si="27"/>
        <v>0</v>
      </c>
      <c r="J418" t="str">
        <f ca="1">IF(OR(H418=0,H418=""),"",SUM(I$1:I418))</f>
        <v/>
      </c>
      <c r="K418" t="str">
        <f ca="1">IF(OR(H418=0,H418=""),"",VLOOKUP(H418,#REF!,2,0))</f>
        <v/>
      </c>
      <c r="L418" t="str">
        <f ca="1">IF(K418="","",VLOOKUP(INDIRECT(ADDRESS(F418,IF(#REF!&lt;&gt;"С",1,3),,,"Регистрация")),C:E,3,0))</f>
        <v/>
      </c>
    </row>
    <row r="419" spans="5:12" x14ac:dyDescent="0.25">
      <c r="E419" t="str">
        <f>IF(C419="","",#REF!&amp;TEXT(B419,"000"))</f>
        <v/>
      </c>
      <c r="F419">
        <f t="shared" si="24"/>
        <v>106</v>
      </c>
      <c r="G419">
        <f t="shared" si="25"/>
        <v>5</v>
      </c>
      <c r="H419">
        <f t="shared" ca="1" si="26"/>
        <v>0</v>
      </c>
      <c r="I419">
        <f t="shared" ca="1" si="27"/>
        <v>0</v>
      </c>
      <c r="J419" t="str">
        <f ca="1">IF(OR(H419=0,H419=""),"",SUM(I$1:I419))</f>
        <v/>
      </c>
      <c r="K419" t="str">
        <f ca="1">IF(OR(H419=0,H419=""),"",VLOOKUP(H419,#REF!,2,0))</f>
        <v/>
      </c>
      <c r="L419" t="str">
        <f ca="1">IF(K419="","",VLOOKUP(INDIRECT(ADDRESS(F419,IF(#REF!&lt;&gt;"С",1,3),,,"Регистрация")),C:E,3,0))</f>
        <v/>
      </c>
    </row>
    <row r="420" spans="5:12" x14ac:dyDescent="0.25">
      <c r="E420" t="str">
        <f>IF(C420="","",#REF!&amp;TEXT(B420,"000"))</f>
        <v/>
      </c>
      <c r="F420">
        <f t="shared" si="24"/>
        <v>106</v>
      </c>
      <c r="G420">
        <f t="shared" si="25"/>
        <v>6</v>
      </c>
      <c r="H420">
        <f t="shared" ca="1" si="26"/>
        <v>0</v>
      </c>
      <c r="I420">
        <f t="shared" ca="1" si="27"/>
        <v>0</v>
      </c>
      <c r="J420" t="str">
        <f ca="1">IF(OR(H420=0,H420=""),"",SUM(I$1:I420))</f>
        <v/>
      </c>
      <c r="K420" t="str">
        <f ca="1">IF(OR(H420=0,H420=""),"",VLOOKUP(H420,#REF!,2,0))</f>
        <v/>
      </c>
      <c r="L420" t="str">
        <f ca="1">IF(K420="","",VLOOKUP(INDIRECT(ADDRESS(F420,IF(#REF!&lt;&gt;"С",1,3),,,"Регистрация")),C:E,3,0))</f>
        <v/>
      </c>
    </row>
    <row r="421" spans="5:12" x14ac:dyDescent="0.25">
      <c r="E421" t="str">
        <f>IF(C421="","",#REF!&amp;TEXT(B421,"000"))</f>
        <v/>
      </c>
      <c r="F421">
        <f t="shared" si="24"/>
        <v>107</v>
      </c>
      <c r="G421">
        <f t="shared" si="25"/>
        <v>3</v>
      </c>
      <c r="H421">
        <f t="shared" ca="1" si="26"/>
        <v>0</v>
      </c>
      <c r="I421">
        <f t="shared" ca="1" si="27"/>
        <v>0</v>
      </c>
      <c r="J421" t="str">
        <f ca="1">IF(OR(H421=0,H421=""),"",SUM(I$1:I421))</f>
        <v/>
      </c>
      <c r="K421" t="str">
        <f ca="1">IF(OR(H421=0,H421=""),"",VLOOKUP(H421,#REF!,2,0))</f>
        <v/>
      </c>
      <c r="L421" t="str">
        <f ca="1">IF(K421="","",VLOOKUP(INDIRECT(ADDRESS(F421,IF(#REF!&lt;&gt;"С",1,3),,,"Регистрация")),C:E,3,0))</f>
        <v/>
      </c>
    </row>
    <row r="422" spans="5:12" x14ac:dyDescent="0.25">
      <c r="E422" t="str">
        <f>IF(C422="","",#REF!&amp;TEXT(B422,"000"))</f>
        <v/>
      </c>
      <c r="F422">
        <f t="shared" si="24"/>
        <v>107</v>
      </c>
      <c r="G422">
        <f t="shared" si="25"/>
        <v>4</v>
      </c>
      <c r="H422">
        <f t="shared" ca="1" si="26"/>
        <v>0</v>
      </c>
      <c r="I422">
        <f t="shared" ca="1" si="27"/>
        <v>0</v>
      </c>
      <c r="J422" t="str">
        <f ca="1">IF(OR(H422=0,H422=""),"",SUM(I$1:I422))</f>
        <v/>
      </c>
      <c r="K422" t="str">
        <f ca="1">IF(OR(H422=0,H422=""),"",VLOOKUP(H422,#REF!,2,0))</f>
        <v/>
      </c>
      <c r="L422" t="str">
        <f ca="1">IF(K422="","",VLOOKUP(INDIRECT(ADDRESS(F422,IF(#REF!&lt;&gt;"С",1,3),,,"Регистрация")),C:E,3,0))</f>
        <v/>
      </c>
    </row>
    <row r="423" spans="5:12" x14ac:dyDescent="0.25">
      <c r="E423" t="str">
        <f>IF(C423="","",#REF!&amp;TEXT(B423,"000"))</f>
        <v/>
      </c>
      <c r="F423">
        <f t="shared" si="24"/>
        <v>107</v>
      </c>
      <c r="G423">
        <f t="shared" si="25"/>
        <v>5</v>
      </c>
      <c r="H423">
        <f t="shared" ca="1" si="26"/>
        <v>0</v>
      </c>
      <c r="I423">
        <f t="shared" ca="1" si="27"/>
        <v>0</v>
      </c>
      <c r="J423" t="str">
        <f ca="1">IF(OR(H423=0,H423=""),"",SUM(I$1:I423))</f>
        <v/>
      </c>
      <c r="K423" t="str">
        <f ca="1">IF(OR(H423=0,H423=""),"",VLOOKUP(H423,#REF!,2,0))</f>
        <v/>
      </c>
      <c r="L423" t="str">
        <f ca="1">IF(K423="","",VLOOKUP(INDIRECT(ADDRESS(F423,IF(#REF!&lt;&gt;"С",1,3),,,"Регистрация")),C:E,3,0))</f>
        <v/>
      </c>
    </row>
    <row r="424" spans="5:12" x14ac:dyDescent="0.25">
      <c r="E424" t="str">
        <f>IF(C424="","",#REF!&amp;TEXT(B424,"000"))</f>
        <v/>
      </c>
      <c r="F424">
        <f t="shared" si="24"/>
        <v>107</v>
      </c>
      <c r="G424">
        <f t="shared" si="25"/>
        <v>6</v>
      </c>
      <c r="H424">
        <f t="shared" ca="1" si="26"/>
        <v>0</v>
      </c>
      <c r="I424">
        <f t="shared" ca="1" si="27"/>
        <v>0</v>
      </c>
      <c r="J424" t="str">
        <f ca="1">IF(OR(H424=0,H424=""),"",SUM(I$1:I424))</f>
        <v/>
      </c>
      <c r="K424" t="str">
        <f ca="1">IF(OR(H424=0,H424=""),"",VLOOKUP(H424,#REF!,2,0))</f>
        <v/>
      </c>
      <c r="L424" t="str">
        <f ca="1">IF(K424="","",VLOOKUP(INDIRECT(ADDRESS(F424,IF(#REF!&lt;&gt;"С",1,3),,,"Регистрация")),C:E,3,0))</f>
        <v/>
      </c>
    </row>
    <row r="425" spans="5:12" x14ac:dyDescent="0.25">
      <c r="E425" t="str">
        <f>IF(C425="","",#REF!&amp;TEXT(B425,"000"))</f>
        <v/>
      </c>
      <c r="F425">
        <f t="shared" si="24"/>
        <v>108</v>
      </c>
      <c r="G425">
        <f t="shared" si="25"/>
        <v>3</v>
      </c>
      <c r="H425">
        <f t="shared" ca="1" si="26"/>
        <v>0</v>
      </c>
      <c r="I425">
        <f t="shared" ca="1" si="27"/>
        <v>0</v>
      </c>
      <c r="J425" t="str">
        <f ca="1">IF(OR(H425=0,H425=""),"",SUM(I$1:I425))</f>
        <v/>
      </c>
      <c r="K425" t="str">
        <f ca="1">IF(OR(H425=0,H425=""),"",VLOOKUP(H425,#REF!,2,0))</f>
        <v/>
      </c>
      <c r="L425" t="str">
        <f ca="1">IF(K425="","",VLOOKUP(INDIRECT(ADDRESS(F425,IF(#REF!&lt;&gt;"С",1,3),,,"Регистрация")),C:E,3,0))</f>
        <v/>
      </c>
    </row>
    <row r="426" spans="5:12" x14ac:dyDescent="0.25">
      <c r="E426" t="str">
        <f>IF(C426="","",#REF!&amp;TEXT(B426,"000"))</f>
        <v/>
      </c>
      <c r="F426">
        <f t="shared" si="24"/>
        <v>108</v>
      </c>
      <c r="G426">
        <f t="shared" si="25"/>
        <v>4</v>
      </c>
      <c r="H426">
        <f t="shared" ca="1" si="26"/>
        <v>0</v>
      </c>
      <c r="I426">
        <f t="shared" ca="1" si="27"/>
        <v>0</v>
      </c>
      <c r="J426" t="str">
        <f ca="1">IF(OR(H426=0,H426=""),"",SUM(I$1:I426))</f>
        <v/>
      </c>
      <c r="K426" t="str">
        <f ca="1">IF(OR(H426=0,H426=""),"",VLOOKUP(H426,#REF!,2,0))</f>
        <v/>
      </c>
      <c r="L426" t="str">
        <f ca="1">IF(K426="","",VLOOKUP(INDIRECT(ADDRESS(F426,IF(#REF!&lt;&gt;"С",1,3),,,"Регистрация")),C:E,3,0))</f>
        <v/>
      </c>
    </row>
    <row r="427" spans="5:12" x14ac:dyDescent="0.25">
      <c r="E427" t="str">
        <f>IF(C427="","",#REF!&amp;TEXT(B427,"000"))</f>
        <v/>
      </c>
      <c r="F427">
        <f t="shared" si="24"/>
        <v>108</v>
      </c>
      <c r="G427">
        <f t="shared" si="25"/>
        <v>5</v>
      </c>
      <c r="H427">
        <f t="shared" ca="1" si="26"/>
        <v>0</v>
      </c>
      <c r="I427">
        <f t="shared" ca="1" si="27"/>
        <v>0</v>
      </c>
      <c r="J427" t="str">
        <f ca="1">IF(OR(H427=0,H427=""),"",SUM(I$1:I427))</f>
        <v/>
      </c>
      <c r="K427" t="str">
        <f ca="1">IF(OR(H427=0,H427=""),"",VLOOKUP(H427,#REF!,2,0))</f>
        <v/>
      </c>
      <c r="L427" t="str">
        <f ca="1">IF(K427="","",VLOOKUP(INDIRECT(ADDRESS(F427,IF(#REF!&lt;&gt;"С",1,3),,,"Регистрация")),C:E,3,0))</f>
        <v/>
      </c>
    </row>
    <row r="428" spans="5:12" x14ac:dyDescent="0.25">
      <c r="E428" t="str">
        <f>IF(C428="","",#REF!&amp;TEXT(B428,"000"))</f>
        <v/>
      </c>
      <c r="F428">
        <f t="shared" si="24"/>
        <v>108</v>
      </c>
      <c r="G428">
        <f t="shared" si="25"/>
        <v>6</v>
      </c>
      <c r="H428">
        <f t="shared" ca="1" si="26"/>
        <v>0</v>
      </c>
      <c r="I428">
        <f t="shared" ca="1" si="27"/>
        <v>0</v>
      </c>
      <c r="J428" t="str">
        <f ca="1">IF(OR(H428=0,H428=""),"",SUM(I$1:I428))</f>
        <v/>
      </c>
      <c r="K428" t="str">
        <f ca="1">IF(OR(H428=0,H428=""),"",VLOOKUP(H428,#REF!,2,0))</f>
        <v/>
      </c>
      <c r="L428" t="str">
        <f ca="1">IF(K428="","",VLOOKUP(INDIRECT(ADDRESS(F428,IF(#REF!&lt;&gt;"С",1,3),,,"Регистрация")),C:E,3,0))</f>
        <v/>
      </c>
    </row>
    <row r="429" spans="5:12" x14ac:dyDescent="0.25">
      <c r="E429" t="str">
        <f>IF(C429="","",#REF!&amp;TEXT(B429,"000"))</f>
        <v/>
      </c>
      <c r="F429">
        <f t="shared" si="24"/>
        <v>109</v>
      </c>
      <c r="G429">
        <f t="shared" si="25"/>
        <v>3</v>
      </c>
      <c r="H429">
        <f t="shared" ca="1" si="26"/>
        <v>0</v>
      </c>
      <c r="I429">
        <f t="shared" ca="1" si="27"/>
        <v>0</v>
      </c>
      <c r="J429" t="str">
        <f ca="1">IF(OR(H429=0,H429=""),"",SUM(I$1:I429))</f>
        <v/>
      </c>
      <c r="K429" t="str">
        <f ca="1">IF(OR(H429=0,H429=""),"",VLOOKUP(H429,#REF!,2,0))</f>
        <v/>
      </c>
      <c r="L429" t="str">
        <f ca="1">IF(K429="","",VLOOKUP(INDIRECT(ADDRESS(F429,IF(#REF!&lt;&gt;"С",1,3),,,"Регистрация")),C:E,3,0))</f>
        <v/>
      </c>
    </row>
    <row r="430" spans="5:12" x14ac:dyDescent="0.25">
      <c r="E430" t="str">
        <f>IF(C430="","",#REF!&amp;TEXT(B430,"000"))</f>
        <v/>
      </c>
      <c r="F430">
        <f t="shared" si="24"/>
        <v>109</v>
      </c>
      <c r="G430">
        <f t="shared" si="25"/>
        <v>4</v>
      </c>
      <c r="H430">
        <f t="shared" ca="1" si="26"/>
        <v>0</v>
      </c>
      <c r="I430">
        <f t="shared" ca="1" si="27"/>
        <v>0</v>
      </c>
      <c r="J430" t="str">
        <f ca="1">IF(OR(H430=0,H430=""),"",SUM(I$1:I430))</f>
        <v/>
      </c>
      <c r="K430" t="str">
        <f ca="1">IF(OR(H430=0,H430=""),"",VLOOKUP(H430,#REF!,2,0))</f>
        <v/>
      </c>
      <c r="L430" t="str">
        <f ca="1">IF(K430="","",VLOOKUP(INDIRECT(ADDRESS(F430,IF(#REF!&lt;&gt;"С",1,3),,,"Регистрация")),C:E,3,0))</f>
        <v/>
      </c>
    </row>
    <row r="431" spans="5:12" x14ac:dyDescent="0.25">
      <c r="E431" t="str">
        <f>IF(C431="","",#REF!&amp;TEXT(B431,"000"))</f>
        <v/>
      </c>
      <c r="F431">
        <f t="shared" si="24"/>
        <v>109</v>
      </c>
      <c r="G431">
        <f t="shared" si="25"/>
        <v>5</v>
      </c>
      <c r="H431">
        <f t="shared" ca="1" si="26"/>
        <v>0</v>
      </c>
      <c r="I431">
        <f t="shared" ca="1" si="27"/>
        <v>0</v>
      </c>
      <c r="J431" t="str">
        <f ca="1">IF(OR(H431=0,H431=""),"",SUM(I$1:I431))</f>
        <v/>
      </c>
      <c r="K431" t="str">
        <f ca="1">IF(OR(H431=0,H431=""),"",VLOOKUP(H431,#REF!,2,0))</f>
        <v/>
      </c>
      <c r="L431" t="str">
        <f ca="1">IF(K431="","",VLOOKUP(INDIRECT(ADDRESS(F431,IF(#REF!&lt;&gt;"С",1,3),,,"Регистрация")),C:E,3,0))</f>
        <v/>
      </c>
    </row>
    <row r="432" spans="5:12" x14ac:dyDescent="0.25">
      <c r="E432" t="str">
        <f>IF(C432="","",#REF!&amp;TEXT(B432,"000"))</f>
        <v/>
      </c>
      <c r="F432">
        <f t="shared" si="24"/>
        <v>109</v>
      </c>
      <c r="G432">
        <f t="shared" si="25"/>
        <v>6</v>
      </c>
      <c r="H432">
        <f t="shared" ca="1" si="26"/>
        <v>0</v>
      </c>
      <c r="I432">
        <f t="shared" ca="1" si="27"/>
        <v>0</v>
      </c>
      <c r="J432" t="str">
        <f ca="1">IF(OR(H432=0,H432=""),"",SUM(I$1:I432))</f>
        <v/>
      </c>
      <c r="K432" t="str">
        <f ca="1">IF(OR(H432=0,H432=""),"",VLOOKUP(H432,#REF!,2,0))</f>
        <v/>
      </c>
      <c r="L432" t="str">
        <f ca="1">IF(K432="","",VLOOKUP(INDIRECT(ADDRESS(F432,IF(#REF!&lt;&gt;"С",1,3),,,"Регистрация")),C:E,3,0))</f>
        <v/>
      </c>
    </row>
    <row r="433" spans="5:12" x14ac:dyDescent="0.25">
      <c r="E433" t="str">
        <f>IF(C433="","",#REF!&amp;TEXT(B433,"000"))</f>
        <v/>
      </c>
      <c r="F433">
        <f t="shared" si="24"/>
        <v>110</v>
      </c>
      <c r="G433">
        <f t="shared" si="25"/>
        <v>3</v>
      </c>
      <c r="H433">
        <f t="shared" ca="1" si="26"/>
        <v>0</v>
      </c>
      <c r="I433">
        <f t="shared" ca="1" si="27"/>
        <v>0</v>
      </c>
      <c r="J433" t="str">
        <f ca="1">IF(OR(H433=0,H433=""),"",SUM(I$1:I433))</f>
        <v/>
      </c>
      <c r="K433" t="str">
        <f ca="1">IF(OR(H433=0,H433=""),"",VLOOKUP(H433,#REF!,2,0))</f>
        <v/>
      </c>
      <c r="L433" t="str">
        <f ca="1">IF(K433="","",VLOOKUP(INDIRECT(ADDRESS(F433,IF(#REF!&lt;&gt;"С",1,3),,,"Регистрация")),C:E,3,0))</f>
        <v/>
      </c>
    </row>
    <row r="434" spans="5:12" x14ac:dyDescent="0.25">
      <c r="E434" t="str">
        <f>IF(C434="","",#REF!&amp;TEXT(B434,"000"))</f>
        <v/>
      </c>
      <c r="F434">
        <f t="shared" si="24"/>
        <v>110</v>
      </c>
      <c r="G434">
        <f t="shared" si="25"/>
        <v>4</v>
      </c>
      <c r="H434">
        <f t="shared" ca="1" si="26"/>
        <v>0</v>
      </c>
      <c r="I434">
        <f t="shared" ca="1" si="27"/>
        <v>0</v>
      </c>
      <c r="J434" t="str">
        <f ca="1">IF(OR(H434=0,H434=""),"",SUM(I$1:I434))</f>
        <v/>
      </c>
      <c r="K434" t="str">
        <f ca="1">IF(OR(H434=0,H434=""),"",VLOOKUP(H434,#REF!,2,0))</f>
        <v/>
      </c>
      <c r="L434" t="str">
        <f ca="1">IF(K434="","",VLOOKUP(INDIRECT(ADDRESS(F434,IF(#REF!&lt;&gt;"С",1,3),,,"Регистрация")),C:E,3,0))</f>
        <v/>
      </c>
    </row>
    <row r="435" spans="5:12" x14ac:dyDescent="0.25">
      <c r="E435" t="str">
        <f>IF(C435="","",#REF!&amp;TEXT(B435,"000"))</f>
        <v/>
      </c>
      <c r="F435">
        <f t="shared" si="24"/>
        <v>110</v>
      </c>
      <c r="G435">
        <f t="shared" si="25"/>
        <v>5</v>
      </c>
      <c r="H435">
        <f t="shared" ca="1" si="26"/>
        <v>0</v>
      </c>
      <c r="I435">
        <f t="shared" ca="1" si="27"/>
        <v>0</v>
      </c>
      <c r="J435" t="str">
        <f ca="1">IF(OR(H435=0,H435=""),"",SUM(I$1:I435))</f>
        <v/>
      </c>
      <c r="K435" t="str">
        <f ca="1">IF(OR(H435=0,H435=""),"",VLOOKUP(H435,#REF!,2,0))</f>
        <v/>
      </c>
      <c r="L435" t="str">
        <f ca="1">IF(K435="","",VLOOKUP(INDIRECT(ADDRESS(F435,IF(#REF!&lt;&gt;"С",1,3),,,"Регистрация")),C:E,3,0))</f>
        <v/>
      </c>
    </row>
    <row r="436" spans="5:12" x14ac:dyDescent="0.25">
      <c r="E436" t="str">
        <f>IF(C436="","",#REF!&amp;TEXT(B436,"000"))</f>
        <v/>
      </c>
      <c r="F436">
        <f t="shared" si="24"/>
        <v>110</v>
      </c>
      <c r="G436">
        <f t="shared" si="25"/>
        <v>6</v>
      </c>
      <c r="H436">
        <f t="shared" ca="1" si="26"/>
        <v>0</v>
      </c>
      <c r="I436">
        <f t="shared" ca="1" si="27"/>
        <v>0</v>
      </c>
      <c r="J436" t="str">
        <f ca="1">IF(OR(H436=0,H436=""),"",SUM(I$1:I436))</f>
        <v/>
      </c>
      <c r="K436" t="str">
        <f ca="1">IF(OR(H436=0,H436=""),"",VLOOKUP(H436,#REF!,2,0))</f>
        <v/>
      </c>
      <c r="L436" t="str">
        <f ca="1">IF(K436="","",VLOOKUP(INDIRECT(ADDRESS(F436,IF(#REF!&lt;&gt;"С",1,3),,,"Регистрация")),C:E,3,0))</f>
        <v/>
      </c>
    </row>
    <row r="437" spans="5:12" x14ac:dyDescent="0.25">
      <c r="E437" t="str">
        <f>IF(C437="","",#REF!&amp;TEXT(B437,"000"))</f>
        <v/>
      </c>
      <c r="F437">
        <f t="shared" si="24"/>
        <v>111</v>
      </c>
      <c r="G437">
        <f t="shared" si="25"/>
        <v>3</v>
      </c>
      <c r="H437">
        <f t="shared" ca="1" si="26"/>
        <v>0</v>
      </c>
      <c r="I437">
        <f t="shared" ca="1" si="27"/>
        <v>0</v>
      </c>
      <c r="J437" t="str">
        <f ca="1">IF(OR(H437=0,H437=""),"",SUM(I$1:I437))</f>
        <v/>
      </c>
      <c r="K437" t="str">
        <f ca="1">IF(OR(H437=0,H437=""),"",VLOOKUP(H437,#REF!,2,0))</f>
        <v/>
      </c>
      <c r="L437" t="str">
        <f ca="1">IF(K437="","",VLOOKUP(INDIRECT(ADDRESS(F437,IF(#REF!&lt;&gt;"С",1,3),,,"Регистрация")),C:E,3,0))</f>
        <v/>
      </c>
    </row>
    <row r="438" spans="5:12" x14ac:dyDescent="0.25">
      <c r="E438" t="str">
        <f>IF(C438="","",#REF!&amp;TEXT(B438,"000"))</f>
        <v/>
      </c>
      <c r="F438">
        <f t="shared" si="24"/>
        <v>111</v>
      </c>
      <c r="G438">
        <f t="shared" si="25"/>
        <v>4</v>
      </c>
      <c r="H438">
        <f t="shared" ca="1" si="26"/>
        <v>0</v>
      </c>
      <c r="I438">
        <f t="shared" ca="1" si="27"/>
        <v>0</v>
      </c>
      <c r="J438" t="str">
        <f ca="1">IF(OR(H438=0,H438=""),"",SUM(I$1:I438))</f>
        <v/>
      </c>
      <c r="K438" t="str">
        <f ca="1">IF(OR(H438=0,H438=""),"",VLOOKUP(H438,#REF!,2,0))</f>
        <v/>
      </c>
      <c r="L438" t="str">
        <f ca="1">IF(K438="","",VLOOKUP(INDIRECT(ADDRESS(F438,IF(#REF!&lt;&gt;"С",1,3),,,"Регистрация")),C:E,3,0))</f>
        <v/>
      </c>
    </row>
    <row r="439" spans="5:12" x14ac:dyDescent="0.25">
      <c r="E439" t="str">
        <f>IF(C439="","",#REF!&amp;TEXT(B439,"000"))</f>
        <v/>
      </c>
      <c r="F439">
        <f t="shared" si="24"/>
        <v>111</v>
      </c>
      <c r="G439">
        <f t="shared" si="25"/>
        <v>5</v>
      </c>
      <c r="H439">
        <f t="shared" ca="1" si="26"/>
        <v>0</v>
      </c>
      <c r="I439">
        <f t="shared" ca="1" si="27"/>
        <v>0</v>
      </c>
      <c r="J439" t="str">
        <f ca="1">IF(OR(H439=0,H439=""),"",SUM(I$1:I439))</f>
        <v/>
      </c>
      <c r="K439" t="str">
        <f ca="1">IF(OR(H439=0,H439=""),"",VLOOKUP(H439,#REF!,2,0))</f>
        <v/>
      </c>
      <c r="L439" t="str">
        <f ca="1">IF(K439="","",VLOOKUP(INDIRECT(ADDRESS(F439,IF(#REF!&lt;&gt;"С",1,3),,,"Регистрация")),C:E,3,0))</f>
        <v/>
      </c>
    </row>
    <row r="440" spans="5:12" x14ac:dyDescent="0.25">
      <c r="E440" t="str">
        <f>IF(C440="","",#REF!&amp;TEXT(B440,"000"))</f>
        <v/>
      </c>
      <c r="F440">
        <f t="shared" si="24"/>
        <v>111</v>
      </c>
      <c r="G440">
        <f t="shared" si="25"/>
        <v>6</v>
      </c>
      <c r="H440">
        <f t="shared" ca="1" si="26"/>
        <v>0</v>
      </c>
      <c r="I440">
        <f t="shared" ca="1" si="27"/>
        <v>0</v>
      </c>
      <c r="J440" t="str">
        <f ca="1">IF(OR(H440=0,H440=""),"",SUM(I$1:I440))</f>
        <v/>
      </c>
      <c r="K440" t="str">
        <f ca="1">IF(OR(H440=0,H440=""),"",VLOOKUP(H440,#REF!,2,0))</f>
        <v/>
      </c>
      <c r="L440" t="str">
        <f ca="1">IF(K440="","",VLOOKUP(INDIRECT(ADDRESS(F440,IF(#REF!&lt;&gt;"С",1,3),,,"Регистрация")),C:E,3,0))</f>
        <v/>
      </c>
    </row>
    <row r="441" spans="5:12" x14ac:dyDescent="0.25">
      <c r="E441" t="str">
        <f>IF(C441="","",#REF!&amp;TEXT(B441,"000"))</f>
        <v/>
      </c>
      <c r="F441">
        <f t="shared" si="24"/>
        <v>112</v>
      </c>
      <c r="G441">
        <f t="shared" si="25"/>
        <v>3</v>
      </c>
      <c r="H441">
        <f t="shared" ca="1" si="26"/>
        <v>0</v>
      </c>
      <c r="I441">
        <f t="shared" ca="1" si="27"/>
        <v>0</v>
      </c>
      <c r="J441" t="str">
        <f ca="1">IF(OR(H441=0,H441=""),"",SUM(I$1:I441))</f>
        <v/>
      </c>
      <c r="K441" t="str">
        <f ca="1">IF(OR(H441=0,H441=""),"",VLOOKUP(H441,#REF!,2,0))</f>
        <v/>
      </c>
      <c r="L441" t="str">
        <f ca="1">IF(K441="","",VLOOKUP(INDIRECT(ADDRESS(F441,IF(#REF!&lt;&gt;"С",1,3),,,"Регистрация")),C:E,3,0))</f>
        <v/>
      </c>
    </row>
    <row r="442" spans="5:12" x14ac:dyDescent="0.25">
      <c r="E442" t="str">
        <f>IF(C442="","",#REF!&amp;TEXT(B442,"000"))</f>
        <v/>
      </c>
      <c r="F442">
        <f t="shared" si="24"/>
        <v>112</v>
      </c>
      <c r="G442">
        <f t="shared" si="25"/>
        <v>4</v>
      </c>
      <c r="H442">
        <f t="shared" ca="1" si="26"/>
        <v>0</v>
      </c>
      <c r="I442">
        <f t="shared" ca="1" si="27"/>
        <v>0</v>
      </c>
      <c r="J442" t="str">
        <f ca="1">IF(OR(H442=0,H442=""),"",SUM(I$1:I442))</f>
        <v/>
      </c>
      <c r="K442" t="str">
        <f ca="1">IF(OR(H442=0,H442=""),"",VLOOKUP(H442,#REF!,2,0))</f>
        <v/>
      </c>
      <c r="L442" t="str">
        <f ca="1">IF(K442="","",VLOOKUP(INDIRECT(ADDRESS(F442,IF(#REF!&lt;&gt;"С",1,3),,,"Регистрация")),C:E,3,0))</f>
        <v/>
      </c>
    </row>
    <row r="443" spans="5:12" x14ac:dyDescent="0.25">
      <c r="E443" t="str">
        <f>IF(C443="","",#REF!&amp;TEXT(B443,"000"))</f>
        <v/>
      </c>
      <c r="F443">
        <f t="shared" si="24"/>
        <v>112</v>
      </c>
      <c r="G443">
        <f t="shared" si="25"/>
        <v>5</v>
      </c>
      <c r="H443">
        <f t="shared" ca="1" si="26"/>
        <v>0</v>
      </c>
      <c r="I443">
        <f t="shared" ca="1" si="27"/>
        <v>0</v>
      </c>
      <c r="J443" t="str">
        <f ca="1">IF(OR(H443=0,H443=""),"",SUM(I$1:I443))</f>
        <v/>
      </c>
      <c r="K443" t="str">
        <f ca="1">IF(OR(H443=0,H443=""),"",VLOOKUP(H443,#REF!,2,0))</f>
        <v/>
      </c>
      <c r="L443" t="str">
        <f ca="1">IF(K443="","",VLOOKUP(INDIRECT(ADDRESS(F443,IF(#REF!&lt;&gt;"С",1,3),,,"Регистрация")),C:E,3,0))</f>
        <v/>
      </c>
    </row>
    <row r="444" spans="5:12" x14ac:dyDescent="0.25">
      <c r="E444" t="str">
        <f>IF(C444="","",#REF!&amp;TEXT(B444,"000"))</f>
        <v/>
      </c>
      <c r="F444">
        <f t="shared" si="24"/>
        <v>112</v>
      </c>
      <c r="G444">
        <f t="shared" si="25"/>
        <v>6</v>
      </c>
      <c r="H444">
        <f t="shared" ca="1" si="26"/>
        <v>0</v>
      </c>
      <c r="I444">
        <f t="shared" ca="1" si="27"/>
        <v>0</v>
      </c>
      <c r="J444" t="str">
        <f ca="1">IF(OR(H444=0,H444=""),"",SUM(I$1:I444))</f>
        <v/>
      </c>
      <c r="K444" t="str">
        <f ca="1">IF(OR(H444=0,H444=""),"",VLOOKUP(H444,#REF!,2,0))</f>
        <v/>
      </c>
      <c r="L444" t="str">
        <f ca="1">IF(K444="","",VLOOKUP(INDIRECT(ADDRESS(F444,IF(#REF!&lt;&gt;"С",1,3),,,"Регистрация")),C:E,3,0))</f>
        <v/>
      </c>
    </row>
    <row r="445" spans="5:12" x14ac:dyDescent="0.25">
      <c r="E445" t="str">
        <f>IF(C445="","",#REF!&amp;TEXT(B445,"000"))</f>
        <v/>
      </c>
      <c r="F445">
        <f t="shared" si="24"/>
        <v>113</v>
      </c>
      <c r="G445">
        <f t="shared" si="25"/>
        <v>3</v>
      </c>
      <c r="H445">
        <f t="shared" ca="1" si="26"/>
        <v>0</v>
      </c>
      <c r="I445">
        <f t="shared" ca="1" si="27"/>
        <v>0</v>
      </c>
      <c r="J445" t="str">
        <f ca="1">IF(OR(H445=0,H445=""),"",SUM(I$1:I445))</f>
        <v/>
      </c>
      <c r="K445" t="str">
        <f ca="1">IF(OR(H445=0,H445=""),"",VLOOKUP(H445,#REF!,2,0))</f>
        <v/>
      </c>
      <c r="L445" t="str">
        <f ca="1">IF(K445="","",VLOOKUP(INDIRECT(ADDRESS(F445,IF(#REF!&lt;&gt;"С",1,3),,,"Регистрация")),C:E,3,0))</f>
        <v/>
      </c>
    </row>
    <row r="446" spans="5:12" x14ac:dyDescent="0.25">
      <c r="E446" t="str">
        <f>IF(C446="","",#REF!&amp;TEXT(B446,"000"))</f>
        <v/>
      </c>
      <c r="F446">
        <f t="shared" si="24"/>
        <v>113</v>
      </c>
      <c r="G446">
        <f t="shared" si="25"/>
        <v>4</v>
      </c>
      <c r="H446">
        <f t="shared" ca="1" si="26"/>
        <v>0</v>
      </c>
      <c r="I446">
        <f t="shared" ca="1" si="27"/>
        <v>0</v>
      </c>
      <c r="J446" t="str">
        <f ca="1">IF(OR(H446=0,H446=""),"",SUM(I$1:I446))</f>
        <v/>
      </c>
      <c r="K446" t="str">
        <f ca="1">IF(OR(H446=0,H446=""),"",VLOOKUP(H446,#REF!,2,0))</f>
        <v/>
      </c>
      <c r="L446" t="str">
        <f ca="1">IF(K446="","",VLOOKUP(INDIRECT(ADDRESS(F446,IF(#REF!&lt;&gt;"С",1,3),,,"Регистрация")),C:E,3,0))</f>
        <v/>
      </c>
    </row>
    <row r="447" spans="5:12" x14ac:dyDescent="0.25">
      <c r="E447" t="str">
        <f>IF(C447="","",#REF!&amp;TEXT(B447,"000"))</f>
        <v/>
      </c>
      <c r="F447">
        <f t="shared" si="24"/>
        <v>113</v>
      </c>
      <c r="G447">
        <f t="shared" si="25"/>
        <v>5</v>
      </c>
      <c r="H447">
        <f t="shared" ca="1" si="26"/>
        <v>0</v>
      </c>
      <c r="I447">
        <f t="shared" ca="1" si="27"/>
        <v>0</v>
      </c>
      <c r="J447" t="str">
        <f ca="1">IF(OR(H447=0,H447=""),"",SUM(I$1:I447))</f>
        <v/>
      </c>
      <c r="K447" t="str">
        <f ca="1">IF(OR(H447=0,H447=""),"",VLOOKUP(H447,#REF!,2,0))</f>
        <v/>
      </c>
      <c r="L447" t="str">
        <f ca="1">IF(K447="","",VLOOKUP(INDIRECT(ADDRESS(F447,IF(#REF!&lt;&gt;"С",1,3),,,"Регистрация")),C:E,3,0))</f>
        <v/>
      </c>
    </row>
    <row r="448" spans="5:12" x14ac:dyDescent="0.25">
      <c r="E448" t="str">
        <f>IF(C448="","",#REF!&amp;TEXT(B448,"000"))</f>
        <v/>
      </c>
      <c r="F448">
        <f t="shared" si="24"/>
        <v>113</v>
      </c>
      <c r="G448">
        <f t="shared" si="25"/>
        <v>6</v>
      </c>
      <c r="H448">
        <f t="shared" ca="1" si="26"/>
        <v>0</v>
      </c>
      <c r="I448">
        <f t="shared" ca="1" si="27"/>
        <v>0</v>
      </c>
      <c r="J448" t="str">
        <f ca="1">IF(OR(H448=0,H448=""),"",SUM(I$1:I448))</f>
        <v/>
      </c>
      <c r="K448" t="str">
        <f ca="1">IF(OR(H448=0,H448=""),"",VLOOKUP(H448,#REF!,2,0))</f>
        <v/>
      </c>
      <c r="L448" t="str">
        <f ca="1">IF(K448="","",VLOOKUP(INDIRECT(ADDRESS(F448,IF(#REF!&lt;&gt;"С",1,3),,,"Регистрация")),C:E,3,0))</f>
        <v/>
      </c>
    </row>
    <row r="449" spans="5:12" x14ac:dyDescent="0.25">
      <c r="E449" t="str">
        <f>IF(C449="","",#REF!&amp;TEXT(B449,"000"))</f>
        <v/>
      </c>
      <c r="F449">
        <f t="shared" si="24"/>
        <v>114</v>
      </c>
      <c r="G449">
        <f t="shared" si="25"/>
        <v>3</v>
      </c>
      <c r="H449">
        <f t="shared" ca="1" si="26"/>
        <v>0</v>
      </c>
      <c r="I449">
        <f t="shared" ca="1" si="27"/>
        <v>0</v>
      </c>
      <c r="J449" t="str">
        <f ca="1">IF(OR(H449=0,H449=""),"",SUM(I$1:I449))</f>
        <v/>
      </c>
      <c r="K449" t="str">
        <f ca="1">IF(OR(H449=0,H449=""),"",VLOOKUP(H449,#REF!,2,0))</f>
        <v/>
      </c>
      <c r="L449" t="str">
        <f ca="1">IF(K449="","",VLOOKUP(INDIRECT(ADDRESS(F449,IF(#REF!&lt;&gt;"С",1,3),,,"Регистрация")),C:E,3,0))</f>
        <v/>
      </c>
    </row>
    <row r="450" spans="5:12" x14ac:dyDescent="0.25">
      <c r="E450" t="str">
        <f>IF(C450="","",#REF!&amp;TEXT(B450,"000"))</f>
        <v/>
      </c>
      <c r="F450">
        <f t="shared" ref="F450:F513" si="28">QUOTIENT(ROW()+7,4)</f>
        <v>114</v>
      </c>
      <c r="G450">
        <f t="shared" ref="G450:G513" si="29">MOD(ROW()-1,4)+3</f>
        <v>4</v>
      </c>
      <c r="H450">
        <f t="shared" ref="H450:H513" ca="1" si="30">INDIRECT(ADDRESS(F450,G450,,,"Регистрация"))</f>
        <v>0</v>
      </c>
      <c r="I450">
        <f t="shared" ref="I450:I513" ca="1" si="31">IF(OR(H450=0,H450=""),0,1)</f>
        <v>0</v>
      </c>
      <c r="J450" t="str">
        <f ca="1">IF(OR(H450=0,H450=""),"",SUM(I$1:I450))</f>
        <v/>
      </c>
      <c r="K450" t="str">
        <f ca="1">IF(OR(H450=0,H450=""),"",VLOOKUP(H450,#REF!,2,0))</f>
        <v/>
      </c>
      <c r="L450" t="str">
        <f ca="1">IF(K450="","",VLOOKUP(INDIRECT(ADDRESS(F450,IF(#REF!&lt;&gt;"С",1,3),,,"Регистрация")),C:E,3,0))</f>
        <v/>
      </c>
    </row>
    <row r="451" spans="5:12" x14ac:dyDescent="0.25">
      <c r="E451" t="str">
        <f>IF(C451="","",#REF!&amp;TEXT(B451,"000"))</f>
        <v/>
      </c>
      <c r="F451">
        <f t="shared" si="28"/>
        <v>114</v>
      </c>
      <c r="G451">
        <f t="shared" si="29"/>
        <v>5</v>
      </c>
      <c r="H451">
        <f t="shared" ca="1" si="30"/>
        <v>0</v>
      </c>
      <c r="I451">
        <f t="shared" ca="1" si="31"/>
        <v>0</v>
      </c>
      <c r="J451" t="str">
        <f ca="1">IF(OR(H451=0,H451=""),"",SUM(I$1:I451))</f>
        <v/>
      </c>
      <c r="K451" t="str">
        <f ca="1">IF(OR(H451=0,H451=""),"",VLOOKUP(H451,#REF!,2,0))</f>
        <v/>
      </c>
      <c r="L451" t="str">
        <f ca="1">IF(K451="","",VLOOKUP(INDIRECT(ADDRESS(F451,IF(#REF!&lt;&gt;"С",1,3),,,"Регистрация")),C:E,3,0))</f>
        <v/>
      </c>
    </row>
    <row r="452" spans="5:12" x14ac:dyDescent="0.25">
      <c r="E452" t="str">
        <f>IF(C452="","",#REF!&amp;TEXT(B452,"000"))</f>
        <v/>
      </c>
      <c r="F452">
        <f t="shared" si="28"/>
        <v>114</v>
      </c>
      <c r="G452">
        <f t="shared" si="29"/>
        <v>6</v>
      </c>
      <c r="H452">
        <f t="shared" ca="1" si="30"/>
        <v>0</v>
      </c>
      <c r="I452">
        <f t="shared" ca="1" si="31"/>
        <v>0</v>
      </c>
      <c r="J452" t="str">
        <f ca="1">IF(OR(H452=0,H452=""),"",SUM(I$1:I452))</f>
        <v/>
      </c>
      <c r="K452" t="str">
        <f ca="1">IF(OR(H452=0,H452=""),"",VLOOKUP(H452,#REF!,2,0))</f>
        <v/>
      </c>
      <c r="L452" t="str">
        <f ca="1">IF(K452="","",VLOOKUP(INDIRECT(ADDRESS(F452,IF(#REF!&lt;&gt;"С",1,3),,,"Регистрация")),C:E,3,0))</f>
        <v/>
      </c>
    </row>
    <row r="453" spans="5:12" x14ac:dyDescent="0.25">
      <c r="E453" t="str">
        <f>IF(C453="","",#REF!&amp;TEXT(B453,"000"))</f>
        <v/>
      </c>
      <c r="F453">
        <f t="shared" si="28"/>
        <v>115</v>
      </c>
      <c r="G453">
        <f t="shared" si="29"/>
        <v>3</v>
      </c>
      <c r="H453">
        <f t="shared" ca="1" si="30"/>
        <v>0</v>
      </c>
      <c r="I453">
        <f t="shared" ca="1" si="31"/>
        <v>0</v>
      </c>
      <c r="J453" t="str">
        <f ca="1">IF(OR(H453=0,H453=""),"",SUM(I$1:I453))</f>
        <v/>
      </c>
      <c r="K453" t="str">
        <f ca="1">IF(OR(H453=0,H453=""),"",VLOOKUP(H453,#REF!,2,0))</f>
        <v/>
      </c>
      <c r="L453" t="str">
        <f ca="1">IF(K453="","",VLOOKUP(INDIRECT(ADDRESS(F453,IF(#REF!&lt;&gt;"С",1,3),,,"Регистрация")),C:E,3,0))</f>
        <v/>
      </c>
    </row>
    <row r="454" spans="5:12" x14ac:dyDescent="0.25">
      <c r="E454" t="str">
        <f>IF(C454="","",#REF!&amp;TEXT(B454,"000"))</f>
        <v/>
      </c>
      <c r="F454">
        <f t="shared" si="28"/>
        <v>115</v>
      </c>
      <c r="G454">
        <f t="shared" si="29"/>
        <v>4</v>
      </c>
      <c r="H454">
        <f t="shared" ca="1" si="30"/>
        <v>0</v>
      </c>
      <c r="I454">
        <f t="shared" ca="1" si="31"/>
        <v>0</v>
      </c>
      <c r="J454" t="str">
        <f ca="1">IF(OR(H454=0,H454=""),"",SUM(I$1:I454))</f>
        <v/>
      </c>
      <c r="K454" t="str">
        <f ca="1">IF(OR(H454=0,H454=""),"",VLOOKUP(H454,#REF!,2,0))</f>
        <v/>
      </c>
      <c r="L454" t="str">
        <f ca="1">IF(K454="","",VLOOKUP(INDIRECT(ADDRESS(F454,IF(#REF!&lt;&gt;"С",1,3),,,"Регистрация")),C:E,3,0))</f>
        <v/>
      </c>
    </row>
    <row r="455" spans="5:12" x14ac:dyDescent="0.25">
      <c r="E455" t="str">
        <f>IF(C455="","",#REF!&amp;TEXT(B455,"000"))</f>
        <v/>
      </c>
      <c r="F455">
        <f t="shared" si="28"/>
        <v>115</v>
      </c>
      <c r="G455">
        <f t="shared" si="29"/>
        <v>5</v>
      </c>
      <c r="H455">
        <f t="shared" ca="1" si="30"/>
        <v>0</v>
      </c>
      <c r="I455">
        <f t="shared" ca="1" si="31"/>
        <v>0</v>
      </c>
      <c r="J455" t="str">
        <f ca="1">IF(OR(H455=0,H455=""),"",SUM(I$1:I455))</f>
        <v/>
      </c>
      <c r="K455" t="str">
        <f ca="1">IF(OR(H455=0,H455=""),"",VLOOKUP(H455,#REF!,2,0))</f>
        <v/>
      </c>
      <c r="L455" t="str">
        <f ca="1">IF(K455="","",VLOOKUP(INDIRECT(ADDRESS(F455,IF(#REF!&lt;&gt;"С",1,3),,,"Регистрация")),C:E,3,0))</f>
        <v/>
      </c>
    </row>
    <row r="456" spans="5:12" x14ac:dyDescent="0.25">
      <c r="E456" t="str">
        <f>IF(C456="","",#REF!&amp;TEXT(B456,"000"))</f>
        <v/>
      </c>
      <c r="F456">
        <f t="shared" si="28"/>
        <v>115</v>
      </c>
      <c r="G456">
        <f t="shared" si="29"/>
        <v>6</v>
      </c>
      <c r="H456">
        <f t="shared" ca="1" si="30"/>
        <v>0</v>
      </c>
      <c r="I456">
        <f t="shared" ca="1" si="31"/>
        <v>0</v>
      </c>
      <c r="J456" t="str">
        <f ca="1">IF(OR(H456=0,H456=""),"",SUM(I$1:I456))</f>
        <v/>
      </c>
      <c r="K456" t="str">
        <f ca="1">IF(OR(H456=0,H456=""),"",VLOOKUP(H456,#REF!,2,0))</f>
        <v/>
      </c>
      <c r="L456" t="str">
        <f ca="1">IF(K456="","",VLOOKUP(INDIRECT(ADDRESS(F456,IF(#REF!&lt;&gt;"С",1,3),,,"Регистрация")),C:E,3,0))</f>
        <v/>
      </c>
    </row>
    <row r="457" spans="5:12" x14ac:dyDescent="0.25">
      <c r="E457" t="str">
        <f>IF(C457="","",#REF!&amp;TEXT(B457,"000"))</f>
        <v/>
      </c>
      <c r="F457">
        <f t="shared" si="28"/>
        <v>116</v>
      </c>
      <c r="G457">
        <f t="shared" si="29"/>
        <v>3</v>
      </c>
      <c r="H457">
        <f t="shared" ca="1" si="30"/>
        <v>0</v>
      </c>
      <c r="I457">
        <f t="shared" ca="1" si="31"/>
        <v>0</v>
      </c>
      <c r="J457" t="str">
        <f ca="1">IF(OR(H457=0,H457=""),"",SUM(I$1:I457))</f>
        <v/>
      </c>
      <c r="K457" t="str">
        <f ca="1">IF(OR(H457=0,H457=""),"",VLOOKUP(H457,#REF!,2,0))</f>
        <v/>
      </c>
      <c r="L457" t="str">
        <f ca="1">IF(K457="","",VLOOKUP(INDIRECT(ADDRESS(F457,IF(#REF!&lt;&gt;"С",1,3),,,"Регистрация")),C:E,3,0))</f>
        <v/>
      </c>
    </row>
    <row r="458" spans="5:12" x14ac:dyDescent="0.25">
      <c r="E458" t="str">
        <f>IF(C458="","",#REF!&amp;TEXT(B458,"000"))</f>
        <v/>
      </c>
      <c r="F458">
        <f t="shared" si="28"/>
        <v>116</v>
      </c>
      <c r="G458">
        <f t="shared" si="29"/>
        <v>4</v>
      </c>
      <c r="H458">
        <f t="shared" ca="1" si="30"/>
        <v>0</v>
      </c>
      <c r="I458">
        <f t="shared" ca="1" si="31"/>
        <v>0</v>
      </c>
      <c r="J458" t="str">
        <f ca="1">IF(OR(H458=0,H458=""),"",SUM(I$1:I458))</f>
        <v/>
      </c>
      <c r="K458" t="str">
        <f ca="1">IF(OR(H458=0,H458=""),"",VLOOKUP(H458,#REF!,2,0))</f>
        <v/>
      </c>
      <c r="L458" t="str">
        <f ca="1">IF(K458="","",VLOOKUP(INDIRECT(ADDRESS(F458,IF(#REF!&lt;&gt;"С",1,3),,,"Регистрация")),C:E,3,0))</f>
        <v/>
      </c>
    </row>
    <row r="459" spans="5:12" x14ac:dyDescent="0.25">
      <c r="E459" t="str">
        <f>IF(C459="","",#REF!&amp;TEXT(B459,"000"))</f>
        <v/>
      </c>
      <c r="F459">
        <f t="shared" si="28"/>
        <v>116</v>
      </c>
      <c r="G459">
        <f t="shared" si="29"/>
        <v>5</v>
      </c>
      <c r="H459">
        <f t="shared" ca="1" si="30"/>
        <v>0</v>
      </c>
      <c r="I459">
        <f t="shared" ca="1" si="31"/>
        <v>0</v>
      </c>
      <c r="J459" t="str">
        <f ca="1">IF(OR(H459=0,H459=""),"",SUM(I$1:I459))</f>
        <v/>
      </c>
      <c r="K459" t="str">
        <f ca="1">IF(OR(H459=0,H459=""),"",VLOOKUP(H459,#REF!,2,0))</f>
        <v/>
      </c>
      <c r="L459" t="str">
        <f ca="1">IF(K459="","",VLOOKUP(INDIRECT(ADDRESS(F459,IF(#REF!&lt;&gt;"С",1,3),,,"Регистрация")),C:E,3,0))</f>
        <v/>
      </c>
    </row>
    <row r="460" spans="5:12" x14ac:dyDescent="0.25">
      <c r="E460" t="str">
        <f>IF(C460="","",#REF!&amp;TEXT(B460,"000"))</f>
        <v/>
      </c>
      <c r="F460">
        <f t="shared" si="28"/>
        <v>116</v>
      </c>
      <c r="G460">
        <f t="shared" si="29"/>
        <v>6</v>
      </c>
      <c r="H460">
        <f t="shared" ca="1" si="30"/>
        <v>0</v>
      </c>
      <c r="I460">
        <f t="shared" ca="1" si="31"/>
        <v>0</v>
      </c>
      <c r="J460" t="str">
        <f ca="1">IF(OR(H460=0,H460=""),"",SUM(I$1:I460))</f>
        <v/>
      </c>
      <c r="K460" t="str">
        <f ca="1">IF(OR(H460=0,H460=""),"",VLOOKUP(H460,#REF!,2,0))</f>
        <v/>
      </c>
      <c r="L460" t="str">
        <f ca="1">IF(K460="","",VLOOKUP(INDIRECT(ADDRESS(F460,IF(#REF!&lt;&gt;"С",1,3),,,"Регистрация")),C:E,3,0))</f>
        <v/>
      </c>
    </row>
    <row r="461" spans="5:12" x14ac:dyDescent="0.25">
      <c r="E461" t="str">
        <f>IF(C461="","",#REF!&amp;TEXT(B461,"000"))</f>
        <v/>
      </c>
      <c r="F461">
        <f t="shared" si="28"/>
        <v>117</v>
      </c>
      <c r="G461">
        <f t="shared" si="29"/>
        <v>3</v>
      </c>
      <c r="H461">
        <f t="shared" ca="1" si="30"/>
        <v>0</v>
      </c>
      <c r="I461">
        <f t="shared" ca="1" si="31"/>
        <v>0</v>
      </c>
      <c r="J461" t="str">
        <f ca="1">IF(OR(H461=0,H461=""),"",SUM(I$1:I461))</f>
        <v/>
      </c>
      <c r="K461" t="str">
        <f ca="1">IF(OR(H461=0,H461=""),"",VLOOKUP(H461,#REF!,2,0))</f>
        <v/>
      </c>
      <c r="L461" t="str">
        <f ca="1">IF(K461="","",VLOOKUP(INDIRECT(ADDRESS(F461,IF(#REF!&lt;&gt;"С",1,3),,,"Регистрация")),C:E,3,0))</f>
        <v/>
      </c>
    </row>
    <row r="462" spans="5:12" x14ac:dyDescent="0.25">
      <c r="E462" t="str">
        <f>IF(C462="","",#REF!&amp;TEXT(B462,"000"))</f>
        <v/>
      </c>
      <c r="F462">
        <f t="shared" si="28"/>
        <v>117</v>
      </c>
      <c r="G462">
        <f t="shared" si="29"/>
        <v>4</v>
      </c>
      <c r="H462">
        <f t="shared" ca="1" si="30"/>
        <v>0</v>
      </c>
      <c r="I462">
        <f t="shared" ca="1" si="31"/>
        <v>0</v>
      </c>
      <c r="J462" t="str">
        <f ca="1">IF(OR(H462=0,H462=""),"",SUM(I$1:I462))</f>
        <v/>
      </c>
      <c r="K462" t="str">
        <f ca="1">IF(OR(H462=0,H462=""),"",VLOOKUP(H462,#REF!,2,0))</f>
        <v/>
      </c>
      <c r="L462" t="str">
        <f ca="1">IF(K462="","",VLOOKUP(INDIRECT(ADDRESS(F462,IF(#REF!&lt;&gt;"С",1,3),,,"Регистрация")),C:E,3,0))</f>
        <v/>
      </c>
    </row>
    <row r="463" spans="5:12" x14ac:dyDescent="0.25">
      <c r="E463" t="str">
        <f>IF(C463="","",#REF!&amp;TEXT(B463,"000"))</f>
        <v/>
      </c>
      <c r="F463">
        <f t="shared" si="28"/>
        <v>117</v>
      </c>
      <c r="G463">
        <f t="shared" si="29"/>
        <v>5</v>
      </c>
      <c r="H463">
        <f t="shared" ca="1" si="30"/>
        <v>0</v>
      </c>
      <c r="I463">
        <f t="shared" ca="1" si="31"/>
        <v>0</v>
      </c>
      <c r="J463" t="str">
        <f ca="1">IF(OR(H463=0,H463=""),"",SUM(I$1:I463))</f>
        <v/>
      </c>
      <c r="K463" t="str">
        <f ca="1">IF(OR(H463=0,H463=""),"",VLOOKUP(H463,#REF!,2,0))</f>
        <v/>
      </c>
      <c r="L463" t="str">
        <f ca="1">IF(K463="","",VLOOKUP(INDIRECT(ADDRESS(F463,IF(#REF!&lt;&gt;"С",1,3),,,"Регистрация")),C:E,3,0))</f>
        <v/>
      </c>
    </row>
    <row r="464" spans="5:12" x14ac:dyDescent="0.25">
      <c r="E464" t="str">
        <f>IF(C464="","",#REF!&amp;TEXT(B464,"000"))</f>
        <v/>
      </c>
      <c r="F464">
        <f t="shared" si="28"/>
        <v>117</v>
      </c>
      <c r="G464">
        <f t="shared" si="29"/>
        <v>6</v>
      </c>
      <c r="H464">
        <f t="shared" ca="1" si="30"/>
        <v>0</v>
      </c>
      <c r="I464">
        <f t="shared" ca="1" si="31"/>
        <v>0</v>
      </c>
      <c r="J464" t="str">
        <f ca="1">IF(OR(H464=0,H464=""),"",SUM(I$1:I464))</f>
        <v/>
      </c>
      <c r="K464" t="str">
        <f ca="1">IF(OR(H464=0,H464=""),"",VLOOKUP(H464,#REF!,2,0))</f>
        <v/>
      </c>
      <c r="L464" t="str">
        <f ca="1">IF(K464="","",VLOOKUP(INDIRECT(ADDRESS(F464,IF(#REF!&lt;&gt;"С",1,3),,,"Регистрация")),C:E,3,0))</f>
        <v/>
      </c>
    </row>
    <row r="465" spans="5:12" x14ac:dyDescent="0.25">
      <c r="E465" t="str">
        <f>IF(C465="","",#REF!&amp;TEXT(B465,"000"))</f>
        <v/>
      </c>
      <c r="F465">
        <f t="shared" si="28"/>
        <v>118</v>
      </c>
      <c r="G465">
        <f t="shared" si="29"/>
        <v>3</v>
      </c>
      <c r="H465">
        <f t="shared" ca="1" si="30"/>
        <v>0</v>
      </c>
      <c r="I465">
        <f t="shared" ca="1" si="31"/>
        <v>0</v>
      </c>
      <c r="J465" t="str">
        <f ca="1">IF(OR(H465=0,H465=""),"",SUM(I$1:I465))</f>
        <v/>
      </c>
      <c r="K465" t="str">
        <f ca="1">IF(OR(H465=0,H465=""),"",VLOOKUP(H465,#REF!,2,0))</f>
        <v/>
      </c>
      <c r="L465" t="str">
        <f ca="1">IF(K465="","",VLOOKUP(INDIRECT(ADDRESS(F465,IF(#REF!&lt;&gt;"С",1,3),,,"Регистрация")),C:E,3,0))</f>
        <v/>
      </c>
    </row>
    <row r="466" spans="5:12" x14ac:dyDescent="0.25">
      <c r="E466" t="str">
        <f>IF(C466="","",#REF!&amp;TEXT(B466,"000"))</f>
        <v/>
      </c>
      <c r="F466">
        <f t="shared" si="28"/>
        <v>118</v>
      </c>
      <c r="G466">
        <f t="shared" si="29"/>
        <v>4</v>
      </c>
      <c r="H466">
        <f t="shared" ca="1" si="30"/>
        <v>0</v>
      </c>
      <c r="I466">
        <f t="shared" ca="1" si="31"/>
        <v>0</v>
      </c>
      <c r="J466" t="str">
        <f ca="1">IF(OR(H466=0,H466=""),"",SUM(I$1:I466))</f>
        <v/>
      </c>
      <c r="K466" t="str">
        <f ca="1">IF(OR(H466=0,H466=""),"",VLOOKUP(H466,#REF!,2,0))</f>
        <v/>
      </c>
      <c r="L466" t="str">
        <f ca="1">IF(K466="","",VLOOKUP(INDIRECT(ADDRESS(F466,IF(#REF!&lt;&gt;"С",1,3),,,"Регистрация")),C:E,3,0))</f>
        <v/>
      </c>
    </row>
    <row r="467" spans="5:12" x14ac:dyDescent="0.25">
      <c r="E467" t="str">
        <f>IF(C467="","",#REF!&amp;TEXT(B467,"000"))</f>
        <v/>
      </c>
      <c r="F467">
        <f t="shared" si="28"/>
        <v>118</v>
      </c>
      <c r="G467">
        <f t="shared" si="29"/>
        <v>5</v>
      </c>
      <c r="H467">
        <f t="shared" ca="1" si="30"/>
        <v>0</v>
      </c>
      <c r="I467">
        <f t="shared" ca="1" si="31"/>
        <v>0</v>
      </c>
      <c r="J467" t="str">
        <f ca="1">IF(OR(H467=0,H467=""),"",SUM(I$1:I467))</f>
        <v/>
      </c>
      <c r="K467" t="str">
        <f ca="1">IF(OR(H467=0,H467=""),"",VLOOKUP(H467,#REF!,2,0))</f>
        <v/>
      </c>
      <c r="L467" t="str">
        <f ca="1">IF(K467="","",VLOOKUP(INDIRECT(ADDRESS(F467,IF(#REF!&lt;&gt;"С",1,3),,,"Регистрация")),C:E,3,0))</f>
        <v/>
      </c>
    </row>
    <row r="468" spans="5:12" x14ac:dyDescent="0.25">
      <c r="E468" t="str">
        <f>IF(C468="","",#REF!&amp;TEXT(B468,"000"))</f>
        <v/>
      </c>
      <c r="F468">
        <f t="shared" si="28"/>
        <v>118</v>
      </c>
      <c r="G468">
        <f t="shared" si="29"/>
        <v>6</v>
      </c>
      <c r="H468">
        <f t="shared" ca="1" si="30"/>
        <v>0</v>
      </c>
      <c r="I468">
        <f t="shared" ca="1" si="31"/>
        <v>0</v>
      </c>
      <c r="J468" t="str">
        <f ca="1">IF(OR(H468=0,H468=""),"",SUM(I$1:I468))</f>
        <v/>
      </c>
      <c r="K468" t="str">
        <f ca="1">IF(OR(H468=0,H468=""),"",VLOOKUP(H468,#REF!,2,0))</f>
        <v/>
      </c>
      <c r="L468" t="str">
        <f ca="1">IF(K468="","",VLOOKUP(INDIRECT(ADDRESS(F468,IF(#REF!&lt;&gt;"С",1,3),,,"Регистрация")),C:E,3,0))</f>
        <v/>
      </c>
    </row>
    <row r="469" spans="5:12" x14ac:dyDescent="0.25">
      <c r="E469" t="str">
        <f>IF(C469="","",#REF!&amp;TEXT(B469,"000"))</f>
        <v/>
      </c>
      <c r="F469">
        <f t="shared" si="28"/>
        <v>119</v>
      </c>
      <c r="G469">
        <f t="shared" si="29"/>
        <v>3</v>
      </c>
      <c r="H469">
        <f t="shared" ca="1" si="30"/>
        <v>0</v>
      </c>
      <c r="I469">
        <f t="shared" ca="1" si="31"/>
        <v>0</v>
      </c>
      <c r="J469" t="str">
        <f ca="1">IF(OR(H469=0,H469=""),"",SUM(I$1:I469))</f>
        <v/>
      </c>
      <c r="K469" t="str">
        <f ca="1">IF(OR(H469=0,H469=""),"",VLOOKUP(H469,#REF!,2,0))</f>
        <v/>
      </c>
      <c r="L469" t="str">
        <f ca="1">IF(K469="","",VLOOKUP(INDIRECT(ADDRESS(F469,IF(#REF!&lt;&gt;"С",1,3),,,"Регистрация")),C:E,3,0))</f>
        <v/>
      </c>
    </row>
    <row r="470" spans="5:12" x14ac:dyDescent="0.25">
      <c r="E470" t="str">
        <f>IF(C470="","",#REF!&amp;TEXT(B470,"000"))</f>
        <v/>
      </c>
      <c r="F470">
        <f t="shared" si="28"/>
        <v>119</v>
      </c>
      <c r="G470">
        <f t="shared" si="29"/>
        <v>4</v>
      </c>
      <c r="H470">
        <f t="shared" ca="1" si="30"/>
        <v>0</v>
      </c>
      <c r="I470">
        <f t="shared" ca="1" si="31"/>
        <v>0</v>
      </c>
      <c r="J470" t="str">
        <f ca="1">IF(OR(H470=0,H470=""),"",SUM(I$1:I470))</f>
        <v/>
      </c>
      <c r="K470" t="str">
        <f ca="1">IF(OR(H470=0,H470=""),"",VLOOKUP(H470,#REF!,2,0))</f>
        <v/>
      </c>
      <c r="L470" t="str">
        <f ca="1">IF(K470="","",VLOOKUP(INDIRECT(ADDRESS(F470,IF(#REF!&lt;&gt;"С",1,3),,,"Регистрация")),C:E,3,0))</f>
        <v/>
      </c>
    </row>
    <row r="471" spans="5:12" x14ac:dyDescent="0.25">
      <c r="E471" t="str">
        <f>IF(C471="","",#REF!&amp;TEXT(B471,"000"))</f>
        <v/>
      </c>
      <c r="F471">
        <f t="shared" si="28"/>
        <v>119</v>
      </c>
      <c r="G471">
        <f t="shared" si="29"/>
        <v>5</v>
      </c>
      <c r="H471">
        <f t="shared" ca="1" si="30"/>
        <v>0</v>
      </c>
      <c r="I471">
        <f t="shared" ca="1" si="31"/>
        <v>0</v>
      </c>
      <c r="J471" t="str">
        <f ca="1">IF(OR(H471=0,H471=""),"",SUM(I$1:I471))</f>
        <v/>
      </c>
      <c r="K471" t="str">
        <f ca="1">IF(OR(H471=0,H471=""),"",VLOOKUP(H471,#REF!,2,0))</f>
        <v/>
      </c>
      <c r="L471" t="str">
        <f ca="1">IF(K471="","",VLOOKUP(INDIRECT(ADDRESS(F471,IF(#REF!&lt;&gt;"С",1,3),,,"Регистрация")),C:E,3,0))</f>
        <v/>
      </c>
    </row>
    <row r="472" spans="5:12" x14ac:dyDescent="0.25">
      <c r="E472" t="str">
        <f>IF(C472="","",#REF!&amp;TEXT(B472,"000"))</f>
        <v/>
      </c>
      <c r="F472">
        <f t="shared" si="28"/>
        <v>119</v>
      </c>
      <c r="G472">
        <f t="shared" si="29"/>
        <v>6</v>
      </c>
      <c r="H472">
        <f t="shared" ca="1" si="30"/>
        <v>0</v>
      </c>
      <c r="I472">
        <f t="shared" ca="1" si="31"/>
        <v>0</v>
      </c>
      <c r="J472" t="str">
        <f ca="1">IF(OR(H472=0,H472=""),"",SUM(I$1:I472))</f>
        <v/>
      </c>
      <c r="K472" t="str">
        <f ca="1">IF(OR(H472=0,H472=""),"",VLOOKUP(H472,#REF!,2,0))</f>
        <v/>
      </c>
      <c r="L472" t="str">
        <f ca="1">IF(K472="","",VLOOKUP(INDIRECT(ADDRESS(F472,IF(#REF!&lt;&gt;"С",1,3),,,"Регистрация")),C:E,3,0))</f>
        <v/>
      </c>
    </row>
    <row r="473" spans="5:12" x14ac:dyDescent="0.25">
      <c r="E473" t="str">
        <f>IF(C473="","",#REF!&amp;TEXT(B473,"000"))</f>
        <v/>
      </c>
      <c r="F473">
        <f t="shared" si="28"/>
        <v>120</v>
      </c>
      <c r="G473">
        <f t="shared" si="29"/>
        <v>3</v>
      </c>
      <c r="H473">
        <f t="shared" ca="1" si="30"/>
        <v>0</v>
      </c>
      <c r="I473">
        <f t="shared" ca="1" si="31"/>
        <v>0</v>
      </c>
      <c r="J473" t="str">
        <f ca="1">IF(OR(H473=0,H473=""),"",SUM(I$1:I473))</f>
        <v/>
      </c>
      <c r="K473" t="str">
        <f ca="1">IF(OR(H473=0,H473=""),"",VLOOKUP(H473,#REF!,2,0))</f>
        <v/>
      </c>
      <c r="L473" t="str">
        <f ca="1">IF(K473="","",VLOOKUP(INDIRECT(ADDRESS(F473,IF(#REF!&lt;&gt;"С",1,3),,,"Регистрация")),C:E,3,0))</f>
        <v/>
      </c>
    </row>
    <row r="474" spans="5:12" x14ac:dyDescent="0.25">
      <c r="E474" t="str">
        <f>IF(C474="","",#REF!&amp;TEXT(B474,"000"))</f>
        <v/>
      </c>
      <c r="F474">
        <f t="shared" si="28"/>
        <v>120</v>
      </c>
      <c r="G474">
        <f t="shared" si="29"/>
        <v>4</v>
      </c>
      <c r="H474">
        <f t="shared" ca="1" si="30"/>
        <v>0</v>
      </c>
      <c r="I474">
        <f t="shared" ca="1" si="31"/>
        <v>0</v>
      </c>
      <c r="J474" t="str">
        <f ca="1">IF(OR(H474=0,H474=""),"",SUM(I$1:I474))</f>
        <v/>
      </c>
      <c r="K474" t="str">
        <f ca="1">IF(OR(H474=0,H474=""),"",VLOOKUP(H474,#REF!,2,0))</f>
        <v/>
      </c>
      <c r="L474" t="str">
        <f ca="1">IF(K474="","",VLOOKUP(INDIRECT(ADDRESS(F474,IF(#REF!&lt;&gt;"С",1,3),,,"Регистрация")),C:E,3,0))</f>
        <v/>
      </c>
    </row>
    <row r="475" spans="5:12" x14ac:dyDescent="0.25">
      <c r="E475" t="str">
        <f>IF(C475="","",#REF!&amp;TEXT(B475,"000"))</f>
        <v/>
      </c>
      <c r="F475">
        <f t="shared" si="28"/>
        <v>120</v>
      </c>
      <c r="G475">
        <f t="shared" si="29"/>
        <v>5</v>
      </c>
      <c r="H475">
        <f t="shared" ca="1" si="30"/>
        <v>0</v>
      </c>
      <c r="I475">
        <f t="shared" ca="1" si="31"/>
        <v>0</v>
      </c>
      <c r="J475" t="str">
        <f ca="1">IF(OR(H475=0,H475=""),"",SUM(I$1:I475))</f>
        <v/>
      </c>
      <c r="K475" t="str">
        <f ca="1">IF(OR(H475=0,H475=""),"",VLOOKUP(H475,#REF!,2,0))</f>
        <v/>
      </c>
      <c r="L475" t="str">
        <f ca="1">IF(K475="","",VLOOKUP(INDIRECT(ADDRESS(F475,IF(#REF!&lt;&gt;"С",1,3),,,"Регистрация")),C:E,3,0))</f>
        <v/>
      </c>
    </row>
    <row r="476" spans="5:12" x14ac:dyDescent="0.25">
      <c r="E476" t="str">
        <f>IF(C476="","",#REF!&amp;TEXT(B476,"000"))</f>
        <v/>
      </c>
      <c r="F476">
        <f t="shared" si="28"/>
        <v>120</v>
      </c>
      <c r="G476">
        <f t="shared" si="29"/>
        <v>6</v>
      </c>
      <c r="H476">
        <f t="shared" ca="1" si="30"/>
        <v>0</v>
      </c>
      <c r="I476">
        <f t="shared" ca="1" si="31"/>
        <v>0</v>
      </c>
      <c r="J476" t="str">
        <f ca="1">IF(OR(H476=0,H476=""),"",SUM(I$1:I476))</f>
        <v/>
      </c>
      <c r="K476" t="str">
        <f ca="1">IF(OR(H476=0,H476=""),"",VLOOKUP(H476,#REF!,2,0))</f>
        <v/>
      </c>
      <c r="L476" t="str">
        <f ca="1">IF(K476="","",VLOOKUP(INDIRECT(ADDRESS(F476,IF(#REF!&lt;&gt;"С",1,3),,,"Регистрация")),C:E,3,0))</f>
        <v/>
      </c>
    </row>
    <row r="477" spans="5:12" x14ac:dyDescent="0.25">
      <c r="E477" t="str">
        <f>IF(C477="","",#REF!&amp;TEXT(B477,"000"))</f>
        <v/>
      </c>
      <c r="F477">
        <f t="shared" si="28"/>
        <v>121</v>
      </c>
      <c r="G477">
        <f t="shared" si="29"/>
        <v>3</v>
      </c>
      <c r="H477">
        <f t="shared" ca="1" si="30"/>
        <v>0</v>
      </c>
      <c r="I477">
        <f t="shared" ca="1" si="31"/>
        <v>0</v>
      </c>
      <c r="J477" t="str">
        <f ca="1">IF(OR(H477=0,H477=""),"",SUM(I$1:I477))</f>
        <v/>
      </c>
      <c r="K477" t="str">
        <f ca="1">IF(OR(H477=0,H477=""),"",VLOOKUP(H477,#REF!,2,0))</f>
        <v/>
      </c>
      <c r="L477" t="str">
        <f ca="1">IF(K477="","",VLOOKUP(INDIRECT(ADDRESS(F477,IF(#REF!&lt;&gt;"С",1,3),,,"Регистрация")),C:E,3,0))</f>
        <v/>
      </c>
    </row>
    <row r="478" spans="5:12" x14ac:dyDescent="0.25">
      <c r="E478" t="str">
        <f>IF(C478="","",#REF!&amp;TEXT(B478,"000"))</f>
        <v/>
      </c>
      <c r="F478">
        <f t="shared" si="28"/>
        <v>121</v>
      </c>
      <c r="G478">
        <f t="shared" si="29"/>
        <v>4</v>
      </c>
      <c r="H478">
        <f t="shared" ca="1" si="30"/>
        <v>0</v>
      </c>
      <c r="I478">
        <f t="shared" ca="1" si="31"/>
        <v>0</v>
      </c>
      <c r="J478" t="str">
        <f ca="1">IF(OR(H478=0,H478=""),"",SUM(I$1:I478))</f>
        <v/>
      </c>
      <c r="K478" t="str">
        <f ca="1">IF(OR(H478=0,H478=""),"",VLOOKUP(H478,#REF!,2,0))</f>
        <v/>
      </c>
      <c r="L478" t="str">
        <f ca="1">IF(K478="","",VLOOKUP(INDIRECT(ADDRESS(F478,IF(#REF!&lt;&gt;"С",1,3),,,"Регистрация")),C:E,3,0))</f>
        <v/>
      </c>
    </row>
    <row r="479" spans="5:12" x14ac:dyDescent="0.25">
      <c r="E479" t="str">
        <f>IF(C479="","",#REF!&amp;TEXT(B479,"000"))</f>
        <v/>
      </c>
      <c r="F479">
        <f t="shared" si="28"/>
        <v>121</v>
      </c>
      <c r="G479">
        <f t="shared" si="29"/>
        <v>5</v>
      </c>
      <c r="H479">
        <f t="shared" ca="1" si="30"/>
        <v>0</v>
      </c>
      <c r="I479">
        <f t="shared" ca="1" si="31"/>
        <v>0</v>
      </c>
      <c r="J479" t="str">
        <f ca="1">IF(OR(H479=0,H479=""),"",SUM(I$1:I479))</f>
        <v/>
      </c>
      <c r="K479" t="str">
        <f ca="1">IF(OR(H479=0,H479=""),"",VLOOKUP(H479,#REF!,2,0))</f>
        <v/>
      </c>
      <c r="L479" t="str">
        <f ca="1">IF(K479="","",VLOOKUP(INDIRECT(ADDRESS(F479,IF(#REF!&lt;&gt;"С",1,3),,,"Регистрация")),C:E,3,0))</f>
        <v/>
      </c>
    </row>
    <row r="480" spans="5:12" x14ac:dyDescent="0.25">
      <c r="E480" t="str">
        <f>IF(C480="","",#REF!&amp;TEXT(B480,"000"))</f>
        <v/>
      </c>
      <c r="F480">
        <f t="shared" si="28"/>
        <v>121</v>
      </c>
      <c r="G480">
        <f t="shared" si="29"/>
        <v>6</v>
      </c>
      <c r="H480">
        <f t="shared" ca="1" si="30"/>
        <v>0</v>
      </c>
      <c r="I480">
        <f t="shared" ca="1" si="31"/>
        <v>0</v>
      </c>
      <c r="J480" t="str">
        <f ca="1">IF(OR(H480=0,H480=""),"",SUM(I$1:I480))</f>
        <v/>
      </c>
      <c r="K480" t="str">
        <f ca="1">IF(OR(H480=0,H480=""),"",VLOOKUP(H480,#REF!,2,0))</f>
        <v/>
      </c>
      <c r="L480" t="str">
        <f ca="1">IF(K480="","",VLOOKUP(INDIRECT(ADDRESS(F480,IF(#REF!&lt;&gt;"С",1,3),,,"Регистрация")),C:E,3,0))</f>
        <v/>
      </c>
    </row>
    <row r="481" spans="5:12" x14ac:dyDescent="0.25">
      <c r="E481" t="str">
        <f>IF(C481="","",#REF!&amp;TEXT(B481,"000"))</f>
        <v/>
      </c>
      <c r="F481">
        <f t="shared" si="28"/>
        <v>122</v>
      </c>
      <c r="G481">
        <f t="shared" si="29"/>
        <v>3</v>
      </c>
      <c r="H481">
        <f t="shared" ca="1" si="30"/>
        <v>0</v>
      </c>
      <c r="I481">
        <f t="shared" ca="1" si="31"/>
        <v>0</v>
      </c>
      <c r="J481" t="str">
        <f ca="1">IF(OR(H481=0,H481=""),"",SUM(I$1:I481))</f>
        <v/>
      </c>
      <c r="K481" t="str">
        <f ca="1">IF(OR(H481=0,H481=""),"",VLOOKUP(H481,#REF!,2,0))</f>
        <v/>
      </c>
      <c r="L481" t="str">
        <f ca="1">IF(K481="","",VLOOKUP(INDIRECT(ADDRESS(F481,IF(#REF!&lt;&gt;"С",1,3),,,"Регистрация")),C:E,3,0))</f>
        <v/>
      </c>
    </row>
    <row r="482" spans="5:12" x14ac:dyDescent="0.25">
      <c r="E482" t="str">
        <f>IF(C482="","",#REF!&amp;TEXT(B482,"000"))</f>
        <v/>
      </c>
      <c r="F482">
        <f t="shared" si="28"/>
        <v>122</v>
      </c>
      <c r="G482">
        <f t="shared" si="29"/>
        <v>4</v>
      </c>
      <c r="H482">
        <f t="shared" ca="1" si="30"/>
        <v>0</v>
      </c>
      <c r="I482">
        <f t="shared" ca="1" si="31"/>
        <v>0</v>
      </c>
      <c r="J482" t="str">
        <f ca="1">IF(OR(H482=0,H482=""),"",SUM(I$1:I482))</f>
        <v/>
      </c>
      <c r="K482" t="str">
        <f ca="1">IF(OR(H482=0,H482=""),"",VLOOKUP(H482,#REF!,2,0))</f>
        <v/>
      </c>
      <c r="L482" t="str">
        <f ca="1">IF(K482="","",VLOOKUP(INDIRECT(ADDRESS(F482,IF(#REF!&lt;&gt;"С",1,3),,,"Регистрация")),C:E,3,0))</f>
        <v/>
      </c>
    </row>
    <row r="483" spans="5:12" x14ac:dyDescent="0.25">
      <c r="E483" t="str">
        <f>IF(C483="","",#REF!&amp;TEXT(B483,"000"))</f>
        <v/>
      </c>
      <c r="F483">
        <f t="shared" si="28"/>
        <v>122</v>
      </c>
      <c r="G483">
        <f t="shared" si="29"/>
        <v>5</v>
      </c>
      <c r="H483">
        <f t="shared" ca="1" si="30"/>
        <v>0</v>
      </c>
      <c r="I483">
        <f t="shared" ca="1" si="31"/>
        <v>0</v>
      </c>
      <c r="J483" t="str">
        <f ca="1">IF(OR(H483=0,H483=""),"",SUM(I$1:I483))</f>
        <v/>
      </c>
      <c r="K483" t="str">
        <f ca="1">IF(OR(H483=0,H483=""),"",VLOOKUP(H483,#REF!,2,0))</f>
        <v/>
      </c>
      <c r="L483" t="str">
        <f ca="1">IF(K483="","",VLOOKUP(INDIRECT(ADDRESS(F483,IF(#REF!&lt;&gt;"С",1,3),,,"Регистрация")),C:E,3,0))</f>
        <v/>
      </c>
    </row>
    <row r="484" spans="5:12" x14ac:dyDescent="0.25">
      <c r="E484" t="str">
        <f>IF(C484="","",#REF!&amp;TEXT(B484,"000"))</f>
        <v/>
      </c>
      <c r="F484">
        <f t="shared" si="28"/>
        <v>122</v>
      </c>
      <c r="G484">
        <f t="shared" si="29"/>
        <v>6</v>
      </c>
      <c r="H484">
        <f t="shared" ca="1" si="30"/>
        <v>0</v>
      </c>
      <c r="I484">
        <f t="shared" ca="1" si="31"/>
        <v>0</v>
      </c>
      <c r="J484" t="str">
        <f ca="1">IF(OR(H484=0,H484=""),"",SUM(I$1:I484))</f>
        <v/>
      </c>
      <c r="K484" t="str">
        <f ca="1">IF(OR(H484=0,H484=""),"",VLOOKUP(H484,#REF!,2,0))</f>
        <v/>
      </c>
      <c r="L484" t="str">
        <f ca="1">IF(K484="","",VLOOKUP(INDIRECT(ADDRESS(F484,IF(#REF!&lt;&gt;"С",1,3),,,"Регистрация")),C:E,3,0))</f>
        <v/>
      </c>
    </row>
    <row r="485" spans="5:12" x14ac:dyDescent="0.25">
      <c r="E485" t="str">
        <f>IF(C485="","",#REF!&amp;TEXT(B485,"000"))</f>
        <v/>
      </c>
      <c r="F485">
        <f t="shared" si="28"/>
        <v>123</v>
      </c>
      <c r="G485">
        <f t="shared" si="29"/>
        <v>3</v>
      </c>
      <c r="H485">
        <f t="shared" ca="1" si="30"/>
        <v>0</v>
      </c>
      <c r="I485">
        <f t="shared" ca="1" si="31"/>
        <v>0</v>
      </c>
      <c r="J485" t="str">
        <f ca="1">IF(OR(H485=0,H485=""),"",SUM(I$1:I485))</f>
        <v/>
      </c>
      <c r="K485" t="str">
        <f ca="1">IF(OR(H485=0,H485=""),"",VLOOKUP(H485,#REF!,2,0))</f>
        <v/>
      </c>
      <c r="L485" t="str">
        <f ca="1">IF(K485="","",VLOOKUP(INDIRECT(ADDRESS(F485,IF(#REF!&lt;&gt;"С",1,3),,,"Регистрация")),C:E,3,0))</f>
        <v/>
      </c>
    </row>
    <row r="486" spans="5:12" x14ac:dyDescent="0.25">
      <c r="E486" t="str">
        <f>IF(C486="","",#REF!&amp;TEXT(B486,"000"))</f>
        <v/>
      </c>
      <c r="F486">
        <f t="shared" si="28"/>
        <v>123</v>
      </c>
      <c r="G486">
        <f t="shared" si="29"/>
        <v>4</v>
      </c>
      <c r="H486">
        <f t="shared" ca="1" si="30"/>
        <v>0</v>
      </c>
      <c r="I486">
        <f t="shared" ca="1" si="31"/>
        <v>0</v>
      </c>
      <c r="J486" t="str">
        <f ca="1">IF(OR(H486=0,H486=""),"",SUM(I$1:I486))</f>
        <v/>
      </c>
      <c r="K486" t="str">
        <f ca="1">IF(OR(H486=0,H486=""),"",VLOOKUP(H486,#REF!,2,0))</f>
        <v/>
      </c>
      <c r="L486" t="str">
        <f ca="1">IF(K486="","",VLOOKUP(INDIRECT(ADDRESS(F486,IF(#REF!&lt;&gt;"С",1,3),,,"Регистрация")),C:E,3,0))</f>
        <v/>
      </c>
    </row>
    <row r="487" spans="5:12" x14ac:dyDescent="0.25">
      <c r="E487" t="str">
        <f>IF(C487="","",#REF!&amp;TEXT(B487,"000"))</f>
        <v/>
      </c>
      <c r="F487">
        <f t="shared" si="28"/>
        <v>123</v>
      </c>
      <c r="G487">
        <f t="shared" si="29"/>
        <v>5</v>
      </c>
      <c r="H487">
        <f t="shared" ca="1" si="30"/>
        <v>0</v>
      </c>
      <c r="I487">
        <f t="shared" ca="1" si="31"/>
        <v>0</v>
      </c>
      <c r="J487" t="str">
        <f ca="1">IF(OR(H487=0,H487=""),"",SUM(I$1:I487))</f>
        <v/>
      </c>
      <c r="K487" t="str">
        <f ca="1">IF(OR(H487=0,H487=""),"",VLOOKUP(H487,#REF!,2,0))</f>
        <v/>
      </c>
      <c r="L487" t="str">
        <f ca="1">IF(K487="","",VLOOKUP(INDIRECT(ADDRESS(F487,IF(#REF!&lt;&gt;"С",1,3),,,"Регистрация")),C:E,3,0))</f>
        <v/>
      </c>
    </row>
    <row r="488" spans="5:12" x14ac:dyDescent="0.25">
      <c r="E488" t="str">
        <f>IF(C488="","",#REF!&amp;TEXT(B488,"000"))</f>
        <v/>
      </c>
      <c r="F488">
        <f t="shared" si="28"/>
        <v>123</v>
      </c>
      <c r="G488">
        <f t="shared" si="29"/>
        <v>6</v>
      </c>
      <c r="H488">
        <f t="shared" ca="1" si="30"/>
        <v>0</v>
      </c>
      <c r="I488">
        <f t="shared" ca="1" si="31"/>
        <v>0</v>
      </c>
      <c r="J488" t="str">
        <f ca="1">IF(OR(H488=0,H488=""),"",SUM(I$1:I488))</f>
        <v/>
      </c>
      <c r="K488" t="str">
        <f ca="1">IF(OR(H488=0,H488=""),"",VLOOKUP(H488,#REF!,2,0))</f>
        <v/>
      </c>
      <c r="L488" t="str">
        <f ca="1">IF(K488="","",VLOOKUP(INDIRECT(ADDRESS(F488,IF(#REF!&lt;&gt;"С",1,3),,,"Регистрация")),C:E,3,0))</f>
        <v/>
      </c>
    </row>
    <row r="489" spans="5:12" x14ac:dyDescent="0.25">
      <c r="E489" t="str">
        <f>IF(C489="","",#REF!&amp;TEXT(B489,"000"))</f>
        <v/>
      </c>
      <c r="F489">
        <f t="shared" si="28"/>
        <v>124</v>
      </c>
      <c r="G489">
        <f t="shared" si="29"/>
        <v>3</v>
      </c>
      <c r="H489">
        <f t="shared" ca="1" si="30"/>
        <v>0</v>
      </c>
      <c r="I489">
        <f t="shared" ca="1" si="31"/>
        <v>0</v>
      </c>
      <c r="J489" t="str">
        <f ca="1">IF(OR(H489=0,H489=""),"",SUM(I$1:I489))</f>
        <v/>
      </c>
      <c r="K489" t="str">
        <f ca="1">IF(OR(H489=0,H489=""),"",VLOOKUP(H489,#REF!,2,0))</f>
        <v/>
      </c>
      <c r="L489" t="str">
        <f ca="1">IF(K489="","",VLOOKUP(INDIRECT(ADDRESS(F489,IF(#REF!&lt;&gt;"С",1,3),,,"Регистрация")),C:E,3,0))</f>
        <v/>
      </c>
    </row>
    <row r="490" spans="5:12" x14ac:dyDescent="0.25">
      <c r="E490" t="str">
        <f>IF(C490="","",#REF!&amp;TEXT(B490,"000"))</f>
        <v/>
      </c>
      <c r="F490">
        <f t="shared" si="28"/>
        <v>124</v>
      </c>
      <c r="G490">
        <f t="shared" si="29"/>
        <v>4</v>
      </c>
      <c r="H490">
        <f t="shared" ca="1" si="30"/>
        <v>0</v>
      </c>
      <c r="I490">
        <f t="shared" ca="1" si="31"/>
        <v>0</v>
      </c>
      <c r="J490" t="str">
        <f ca="1">IF(OR(H490=0,H490=""),"",SUM(I$1:I490))</f>
        <v/>
      </c>
      <c r="K490" t="str">
        <f ca="1">IF(OR(H490=0,H490=""),"",VLOOKUP(H490,#REF!,2,0))</f>
        <v/>
      </c>
      <c r="L490" t="str">
        <f ca="1">IF(K490="","",VLOOKUP(INDIRECT(ADDRESS(F490,IF(#REF!&lt;&gt;"С",1,3),,,"Регистрация")),C:E,3,0))</f>
        <v/>
      </c>
    </row>
    <row r="491" spans="5:12" x14ac:dyDescent="0.25">
      <c r="E491" t="str">
        <f>IF(C491="","",#REF!&amp;TEXT(B491,"000"))</f>
        <v/>
      </c>
      <c r="F491">
        <f t="shared" si="28"/>
        <v>124</v>
      </c>
      <c r="G491">
        <f t="shared" si="29"/>
        <v>5</v>
      </c>
      <c r="H491">
        <f t="shared" ca="1" si="30"/>
        <v>0</v>
      </c>
      <c r="I491">
        <f t="shared" ca="1" si="31"/>
        <v>0</v>
      </c>
      <c r="J491" t="str">
        <f ca="1">IF(OR(H491=0,H491=""),"",SUM(I$1:I491))</f>
        <v/>
      </c>
      <c r="K491" t="str">
        <f ca="1">IF(OR(H491=0,H491=""),"",VLOOKUP(H491,#REF!,2,0))</f>
        <v/>
      </c>
      <c r="L491" t="str">
        <f ca="1">IF(K491="","",VLOOKUP(INDIRECT(ADDRESS(F491,IF(#REF!&lt;&gt;"С",1,3),,,"Регистрация")),C:E,3,0))</f>
        <v/>
      </c>
    </row>
    <row r="492" spans="5:12" x14ac:dyDescent="0.25">
      <c r="E492" t="str">
        <f>IF(C492="","",#REF!&amp;TEXT(B492,"000"))</f>
        <v/>
      </c>
      <c r="F492">
        <f t="shared" si="28"/>
        <v>124</v>
      </c>
      <c r="G492">
        <f t="shared" si="29"/>
        <v>6</v>
      </c>
      <c r="H492">
        <f t="shared" ca="1" si="30"/>
        <v>0</v>
      </c>
      <c r="I492">
        <f t="shared" ca="1" si="31"/>
        <v>0</v>
      </c>
      <c r="J492" t="str">
        <f ca="1">IF(OR(H492=0,H492=""),"",SUM(I$1:I492))</f>
        <v/>
      </c>
      <c r="K492" t="str">
        <f ca="1">IF(OR(H492=0,H492=""),"",VLOOKUP(H492,#REF!,2,0))</f>
        <v/>
      </c>
      <c r="L492" t="str">
        <f ca="1">IF(K492="","",VLOOKUP(INDIRECT(ADDRESS(F492,IF(#REF!&lt;&gt;"С",1,3),,,"Регистрация")),C:E,3,0))</f>
        <v/>
      </c>
    </row>
    <row r="493" spans="5:12" x14ac:dyDescent="0.25">
      <c r="E493" t="str">
        <f>IF(C493="","",#REF!&amp;TEXT(B493,"000"))</f>
        <v/>
      </c>
      <c r="F493">
        <f t="shared" si="28"/>
        <v>125</v>
      </c>
      <c r="G493">
        <f t="shared" si="29"/>
        <v>3</v>
      </c>
      <c r="H493">
        <f t="shared" ca="1" si="30"/>
        <v>0</v>
      </c>
      <c r="I493">
        <f t="shared" ca="1" si="31"/>
        <v>0</v>
      </c>
      <c r="J493" t="str">
        <f ca="1">IF(OR(H493=0,H493=""),"",SUM(I$1:I493))</f>
        <v/>
      </c>
      <c r="K493" t="str">
        <f ca="1">IF(OR(H493=0,H493=""),"",VLOOKUP(H493,#REF!,2,0))</f>
        <v/>
      </c>
      <c r="L493" t="str">
        <f ca="1">IF(K493="","",VLOOKUP(INDIRECT(ADDRESS(F493,IF(#REF!&lt;&gt;"С",1,3),,,"Регистрация")),C:E,3,0))</f>
        <v/>
      </c>
    </row>
    <row r="494" spans="5:12" x14ac:dyDescent="0.25">
      <c r="E494" t="str">
        <f>IF(C494="","",#REF!&amp;TEXT(B494,"000"))</f>
        <v/>
      </c>
      <c r="F494">
        <f t="shared" si="28"/>
        <v>125</v>
      </c>
      <c r="G494">
        <f t="shared" si="29"/>
        <v>4</v>
      </c>
      <c r="H494">
        <f t="shared" ca="1" si="30"/>
        <v>0</v>
      </c>
      <c r="I494">
        <f t="shared" ca="1" si="31"/>
        <v>0</v>
      </c>
      <c r="J494" t="str">
        <f ca="1">IF(OR(H494=0,H494=""),"",SUM(I$1:I494))</f>
        <v/>
      </c>
      <c r="K494" t="str">
        <f ca="1">IF(OR(H494=0,H494=""),"",VLOOKUP(H494,#REF!,2,0))</f>
        <v/>
      </c>
      <c r="L494" t="str">
        <f ca="1">IF(K494="","",VLOOKUP(INDIRECT(ADDRESS(F494,IF(#REF!&lt;&gt;"С",1,3),,,"Регистрация")),C:E,3,0))</f>
        <v/>
      </c>
    </row>
    <row r="495" spans="5:12" x14ac:dyDescent="0.25">
      <c r="E495" t="str">
        <f>IF(C495="","",#REF!&amp;TEXT(B495,"000"))</f>
        <v/>
      </c>
      <c r="F495">
        <f t="shared" si="28"/>
        <v>125</v>
      </c>
      <c r="G495">
        <f t="shared" si="29"/>
        <v>5</v>
      </c>
      <c r="H495">
        <f t="shared" ca="1" si="30"/>
        <v>0</v>
      </c>
      <c r="I495">
        <f t="shared" ca="1" si="31"/>
        <v>0</v>
      </c>
      <c r="J495" t="str">
        <f ca="1">IF(OR(H495=0,H495=""),"",SUM(I$1:I495))</f>
        <v/>
      </c>
      <c r="K495" t="str">
        <f ca="1">IF(OR(H495=0,H495=""),"",VLOOKUP(H495,#REF!,2,0))</f>
        <v/>
      </c>
      <c r="L495" t="str">
        <f ca="1">IF(K495="","",VLOOKUP(INDIRECT(ADDRESS(F495,IF(#REF!&lt;&gt;"С",1,3),,,"Регистрация")),C:E,3,0))</f>
        <v/>
      </c>
    </row>
    <row r="496" spans="5:12" x14ac:dyDescent="0.25">
      <c r="E496" t="str">
        <f>IF(C496="","",#REF!&amp;TEXT(B496,"000"))</f>
        <v/>
      </c>
      <c r="F496">
        <f t="shared" si="28"/>
        <v>125</v>
      </c>
      <c r="G496">
        <f t="shared" si="29"/>
        <v>6</v>
      </c>
      <c r="H496">
        <f t="shared" ca="1" si="30"/>
        <v>0</v>
      </c>
      <c r="I496">
        <f t="shared" ca="1" si="31"/>
        <v>0</v>
      </c>
      <c r="J496" t="str">
        <f ca="1">IF(OR(H496=0,H496=""),"",SUM(I$1:I496))</f>
        <v/>
      </c>
      <c r="K496" t="str">
        <f ca="1">IF(OR(H496=0,H496=""),"",VLOOKUP(H496,#REF!,2,0))</f>
        <v/>
      </c>
      <c r="L496" t="str">
        <f ca="1">IF(K496="","",VLOOKUP(INDIRECT(ADDRESS(F496,IF(#REF!&lt;&gt;"С",1,3),,,"Регистрация")),C:E,3,0))</f>
        <v/>
      </c>
    </row>
    <row r="497" spans="5:12" x14ac:dyDescent="0.25">
      <c r="E497" t="str">
        <f>IF(C497="","",#REF!&amp;TEXT(B497,"000"))</f>
        <v/>
      </c>
      <c r="F497">
        <f t="shared" si="28"/>
        <v>126</v>
      </c>
      <c r="G497">
        <f t="shared" si="29"/>
        <v>3</v>
      </c>
      <c r="H497">
        <f t="shared" ca="1" si="30"/>
        <v>0</v>
      </c>
      <c r="I497">
        <f t="shared" ca="1" si="31"/>
        <v>0</v>
      </c>
      <c r="J497" t="str">
        <f ca="1">IF(OR(H497=0,H497=""),"",SUM(I$1:I497))</f>
        <v/>
      </c>
      <c r="K497" t="str">
        <f ca="1">IF(OR(H497=0,H497=""),"",VLOOKUP(H497,#REF!,2,0))</f>
        <v/>
      </c>
      <c r="L497" t="str">
        <f ca="1">IF(K497="","",VLOOKUP(INDIRECT(ADDRESS(F497,IF(#REF!&lt;&gt;"С",1,3),,,"Регистрация")),C:E,3,0))</f>
        <v/>
      </c>
    </row>
    <row r="498" spans="5:12" x14ac:dyDescent="0.25">
      <c r="E498" t="str">
        <f>IF(C498="","",#REF!&amp;TEXT(B498,"000"))</f>
        <v/>
      </c>
      <c r="F498">
        <f t="shared" si="28"/>
        <v>126</v>
      </c>
      <c r="G498">
        <f t="shared" si="29"/>
        <v>4</v>
      </c>
      <c r="H498">
        <f t="shared" ca="1" si="30"/>
        <v>0</v>
      </c>
      <c r="I498">
        <f t="shared" ca="1" si="31"/>
        <v>0</v>
      </c>
      <c r="J498" t="str">
        <f ca="1">IF(OR(H498=0,H498=""),"",SUM(I$1:I498))</f>
        <v/>
      </c>
      <c r="K498" t="str">
        <f ca="1">IF(OR(H498=0,H498=""),"",VLOOKUP(H498,#REF!,2,0))</f>
        <v/>
      </c>
      <c r="L498" t="str">
        <f ca="1">IF(K498="","",VLOOKUP(INDIRECT(ADDRESS(F498,IF(#REF!&lt;&gt;"С",1,3),,,"Регистрация")),C:E,3,0))</f>
        <v/>
      </c>
    </row>
    <row r="499" spans="5:12" x14ac:dyDescent="0.25">
      <c r="E499" t="str">
        <f>IF(C499="","",#REF!&amp;TEXT(B499,"000"))</f>
        <v/>
      </c>
      <c r="F499">
        <f t="shared" si="28"/>
        <v>126</v>
      </c>
      <c r="G499">
        <f t="shared" si="29"/>
        <v>5</v>
      </c>
      <c r="H499">
        <f t="shared" ca="1" si="30"/>
        <v>0</v>
      </c>
      <c r="I499">
        <f t="shared" ca="1" si="31"/>
        <v>0</v>
      </c>
      <c r="J499" t="str">
        <f ca="1">IF(OR(H499=0,H499=""),"",SUM(I$1:I499))</f>
        <v/>
      </c>
      <c r="K499" t="str">
        <f ca="1">IF(OR(H499=0,H499=""),"",VLOOKUP(H499,#REF!,2,0))</f>
        <v/>
      </c>
      <c r="L499" t="str">
        <f ca="1">IF(K499="","",VLOOKUP(INDIRECT(ADDRESS(F499,IF(#REF!&lt;&gt;"С",1,3),,,"Регистрация")),C:E,3,0))</f>
        <v/>
      </c>
    </row>
    <row r="500" spans="5:12" x14ac:dyDescent="0.25">
      <c r="E500" t="str">
        <f>IF(C500="","",#REF!&amp;TEXT(B500,"000"))</f>
        <v/>
      </c>
      <c r="F500">
        <f t="shared" si="28"/>
        <v>126</v>
      </c>
      <c r="G500">
        <f t="shared" si="29"/>
        <v>6</v>
      </c>
      <c r="H500">
        <f t="shared" ca="1" si="30"/>
        <v>0</v>
      </c>
      <c r="I500">
        <f t="shared" ca="1" si="31"/>
        <v>0</v>
      </c>
      <c r="J500" t="str">
        <f ca="1">IF(OR(H500=0,H500=""),"",SUM(I$1:I500))</f>
        <v/>
      </c>
      <c r="K500" t="str">
        <f ca="1">IF(OR(H500=0,H500=""),"",VLOOKUP(H500,#REF!,2,0))</f>
        <v/>
      </c>
      <c r="L500" t="str">
        <f ca="1">IF(K500="","",VLOOKUP(INDIRECT(ADDRESS(F500,IF(#REF!&lt;&gt;"С",1,3),,,"Регистрация")),C:E,3,0))</f>
        <v/>
      </c>
    </row>
    <row r="501" spans="5:12" x14ac:dyDescent="0.25">
      <c r="E501" t="str">
        <f>IF(C501="","",#REF!&amp;TEXT(B501,"000"))</f>
        <v/>
      </c>
      <c r="F501">
        <f t="shared" si="28"/>
        <v>127</v>
      </c>
      <c r="G501">
        <f t="shared" si="29"/>
        <v>3</v>
      </c>
      <c r="H501">
        <f t="shared" ca="1" si="30"/>
        <v>0</v>
      </c>
      <c r="I501">
        <f t="shared" ca="1" si="31"/>
        <v>0</v>
      </c>
      <c r="J501" t="str">
        <f ca="1">IF(OR(H501=0,H501=""),"",SUM(I$1:I501))</f>
        <v/>
      </c>
      <c r="K501" t="str">
        <f ca="1">IF(OR(H501=0,H501=""),"",VLOOKUP(H501,#REF!,2,0))</f>
        <v/>
      </c>
      <c r="L501" t="str">
        <f ca="1">IF(K501="","",VLOOKUP(INDIRECT(ADDRESS(F501,IF(#REF!&lt;&gt;"С",1,3),,,"Регистрация")),C:E,3,0))</f>
        <v/>
      </c>
    </row>
    <row r="502" spans="5:12" x14ac:dyDescent="0.25">
      <c r="E502" t="str">
        <f>IF(C502="","",#REF!&amp;TEXT(B502,"000"))</f>
        <v/>
      </c>
      <c r="F502">
        <f t="shared" si="28"/>
        <v>127</v>
      </c>
      <c r="G502">
        <f t="shared" si="29"/>
        <v>4</v>
      </c>
      <c r="H502">
        <f t="shared" ca="1" si="30"/>
        <v>0</v>
      </c>
      <c r="I502">
        <f t="shared" ca="1" si="31"/>
        <v>0</v>
      </c>
      <c r="J502" t="str">
        <f ca="1">IF(OR(H502=0,H502=""),"",SUM(I$1:I502))</f>
        <v/>
      </c>
      <c r="K502" t="str">
        <f ca="1">IF(OR(H502=0,H502=""),"",VLOOKUP(H502,#REF!,2,0))</f>
        <v/>
      </c>
      <c r="L502" t="str">
        <f ca="1">IF(K502="","",VLOOKUP(INDIRECT(ADDRESS(F502,IF(#REF!&lt;&gt;"С",1,3),,,"Регистрация")),C:E,3,0))</f>
        <v/>
      </c>
    </row>
    <row r="503" spans="5:12" x14ac:dyDescent="0.25">
      <c r="E503" t="str">
        <f>IF(C503="","",#REF!&amp;TEXT(B503,"000"))</f>
        <v/>
      </c>
      <c r="F503">
        <f t="shared" si="28"/>
        <v>127</v>
      </c>
      <c r="G503">
        <f t="shared" si="29"/>
        <v>5</v>
      </c>
      <c r="H503">
        <f t="shared" ca="1" si="30"/>
        <v>0</v>
      </c>
      <c r="I503">
        <f t="shared" ca="1" si="31"/>
        <v>0</v>
      </c>
      <c r="J503" t="str">
        <f ca="1">IF(OR(H503=0,H503=""),"",SUM(I$1:I503))</f>
        <v/>
      </c>
      <c r="K503" t="str">
        <f ca="1">IF(OR(H503=0,H503=""),"",VLOOKUP(H503,#REF!,2,0))</f>
        <v/>
      </c>
      <c r="L503" t="str">
        <f ca="1">IF(K503="","",VLOOKUP(INDIRECT(ADDRESS(F503,IF(#REF!&lt;&gt;"С",1,3),,,"Регистрация")),C:E,3,0))</f>
        <v/>
      </c>
    </row>
    <row r="504" spans="5:12" x14ac:dyDescent="0.25">
      <c r="E504" t="str">
        <f>IF(C504="","",#REF!&amp;TEXT(B504,"000"))</f>
        <v/>
      </c>
      <c r="F504">
        <f t="shared" si="28"/>
        <v>127</v>
      </c>
      <c r="G504">
        <f t="shared" si="29"/>
        <v>6</v>
      </c>
      <c r="H504">
        <f t="shared" ca="1" si="30"/>
        <v>0</v>
      </c>
      <c r="I504">
        <f t="shared" ca="1" si="31"/>
        <v>0</v>
      </c>
      <c r="J504" t="str">
        <f ca="1">IF(OR(H504=0,H504=""),"",SUM(I$1:I504))</f>
        <v/>
      </c>
      <c r="K504" t="str">
        <f ca="1">IF(OR(H504=0,H504=""),"",VLOOKUP(H504,#REF!,2,0))</f>
        <v/>
      </c>
      <c r="L504" t="str">
        <f ca="1">IF(K504="","",VLOOKUP(INDIRECT(ADDRESS(F504,IF(#REF!&lt;&gt;"С",1,3),,,"Регистрация")),C:E,3,0))</f>
        <v/>
      </c>
    </row>
    <row r="505" spans="5:12" x14ac:dyDescent="0.25">
      <c r="E505" t="str">
        <f>IF(C505="","",#REF!&amp;TEXT(B505,"000"))</f>
        <v/>
      </c>
      <c r="F505">
        <f t="shared" si="28"/>
        <v>128</v>
      </c>
      <c r="G505">
        <f t="shared" si="29"/>
        <v>3</v>
      </c>
      <c r="H505">
        <f t="shared" ca="1" si="30"/>
        <v>0</v>
      </c>
      <c r="I505">
        <f t="shared" ca="1" si="31"/>
        <v>0</v>
      </c>
      <c r="J505" t="str">
        <f ca="1">IF(OR(H505=0,H505=""),"",SUM(I$1:I505))</f>
        <v/>
      </c>
      <c r="K505" t="str">
        <f ca="1">IF(OR(H505=0,H505=""),"",VLOOKUP(H505,#REF!,2,0))</f>
        <v/>
      </c>
      <c r="L505" t="str">
        <f ca="1">IF(K505="","",VLOOKUP(INDIRECT(ADDRESS(F505,IF(#REF!&lt;&gt;"С",1,3),,,"Регистрация")),C:E,3,0))</f>
        <v/>
      </c>
    </row>
    <row r="506" spans="5:12" x14ac:dyDescent="0.25">
      <c r="E506" t="str">
        <f>IF(C506="","",#REF!&amp;TEXT(B506,"000"))</f>
        <v/>
      </c>
      <c r="F506">
        <f t="shared" si="28"/>
        <v>128</v>
      </c>
      <c r="G506">
        <f t="shared" si="29"/>
        <v>4</v>
      </c>
      <c r="H506">
        <f t="shared" ca="1" si="30"/>
        <v>0</v>
      </c>
      <c r="I506">
        <f t="shared" ca="1" si="31"/>
        <v>0</v>
      </c>
      <c r="J506" t="str">
        <f ca="1">IF(OR(H506=0,H506=""),"",SUM(I$1:I506))</f>
        <v/>
      </c>
      <c r="K506" t="str">
        <f ca="1">IF(OR(H506=0,H506=""),"",VLOOKUP(H506,#REF!,2,0))</f>
        <v/>
      </c>
      <c r="L506" t="str">
        <f ca="1">IF(K506="","",VLOOKUP(INDIRECT(ADDRESS(F506,IF(#REF!&lt;&gt;"С",1,3),,,"Регистрация")),C:E,3,0))</f>
        <v/>
      </c>
    </row>
    <row r="507" spans="5:12" x14ac:dyDescent="0.25">
      <c r="E507" t="str">
        <f>IF(C507="","",#REF!&amp;TEXT(B507,"000"))</f>
        <v/>
      </c>
      <c r="F507">
        <f t="shared" si="28"/>
        <v>128</v>
      </c>
      <c r="G507">
        <f t="shared" si="29"/>
        <v>5</v>
      </c>
      <c r="H507">
        <f t="shared" ca="1" si="30"/>
        <v>0</v>
      </c>
      <c r="I507">
        <f t="shared" ca="1" si="31"/>
        <v>0</v>
      </c>
      <c r="J507" t="str">
        <f ca="1">IF(OR(H507=0,H507=""),"",SUM(I$1:I507))</f>
        <v/>
      </c>
      <c r="K507" t="str">
        <f ca="1">IF(OR(H507=0,H507=""),"",VLOOKUP(H507,#REF!,2,0))</f>
        <v/>
      </c>
      <c r="L507" t="str">
        <f ca="1">IF(K507="","",VLOOKUP(INDIRECT(ADDRESS(F507,IF(#REF!&lt;&gt;"С",1,3),,,"Регистрация")),C:E,3,0))</f>
        <v/>
      </c>
    </row>
    <row r="508" spans="5:12" x14ac:dyDescent="0.25">
      <c r="E508" t="str">
        <f>IF(C508="","",#REF!&amp;TEXT(B508,"000"))</f>
        <v/>
      </c>
      <c r="F508">
        <f t="shared" si="28"/>
        <v>128</v>
      </c>
      <c r="G508">
        <f t="shared" si="29"/>
        <v>6</v>
      </c>
      <c r="H508">
        <f t="shared" ca="1" si="30"/>
        <v>0</v>
      </c>
      <c r="I508">
        <f t="shared" ca="1" si="31"/>
        <v>0</v>
      </c>
      <c r="J508" t="str">
        <f ca="1">IF(OR(H508=0,H508=""),"",SUM(I$1:I508))</f>
        <v/>
      </c>
      <c r="K508" t="str">
        <f ca="1">IF(OR(H508=0,H508=""),"",VLOOKUP(H508,#REF!,2,0))</f>
        <v/>
      </c>
      <c r="L508" t="str">
        <f ca="1">IF(K508="","",VLOOKUP(INDIRECT(ADDRESS(F508,IF(#REF!&lt;&gt;"С",1,3),,,"Регистрация")),C:E,3,0))</f>
        <v/>
      </c>
    </row>
    <row r="509" spans="5:12" x14ac:dyDescent="0.25">
      <c r="E509" t="str">
        <f>IF(C509="","",#REF!&amp;TEXT(B509,"000"))</f>
        <v/>
      </c>
      <c r="F509">
        <f t="shared" si="28"/>
        <v>129</v>
      </c>
      <c r="G509">
        <f t="shared" si="29"/>
        <v>3</v>
      </c>
      <c r="H509">
        <f t="shared" ca="1" si="30"/>
        <v>0</v>
      </c>
      <c r="I509">
        <f t="shared" ca="1" si="31"/>
        <v>0</v>
      </c>
      <c r="J509" t="str">
        <f ca="1">IF(OR(H509=0,H509=""),"",SUM(I$1:I509))</f>
        <v/>
      </c>
      <c r="K509" t="str">
        <f ca="1">IF(OR(H509=0,H509=""),"",VLOOKUP(H509,#REF!,2,0))</f>
        <v/>
      </c>
      <c r="L509" t="str">
        <f ca="1">IF(K509="","",VLOOKUP(INDIRECT(ADDRESS(F509,IF(#REF!&lt;&gt;"С",1,3),,,"Регистрация")),C:E,3,0))</f>
        <v/>
      </c>
    </row>
    <row r="510" spans="5:12" x14ac:dyDescent="0.25">
      <c r="E510" t="str">
        <f>IF(C510="","",#REF!&amp;TEXT(B510,"000"))</f>
        <v/>
      </c>
      <c r="F510">
        <f t="shared" si="28"/>
        <v>129</v>
      </c>
      <c r="G510">
        <f t="shared" si="29"/>
        <v>4</v>
      </c>
      <c r="H510">
        <f t="shared" ca="1" si="30"/>
        <v>0</v>
      </c>
      <c r="I510">
        <f t="shared" ca="1" si="31"/>
        <v>0</v>
      </c>
      <c r="J510" t="str">
        <f ca="1">IF(OR(H510=0,H510=""),"",SUM(I$1:I510))</f>
        <v/>
      </c>
      <c r="K510" t="str">
        <f ca="1">IF(OR(H510=0,H510=""),"",VLOOKUP(H510,#REF!,2,0))</f>
        <v/>
      </c>
      <c r="L510" t="str">
        <f ca="1">IF(K510="","",VLOOKUP(INDIRECT(ADDRESS(F510,IF(#REF!&lt;&gt;"С",1,3),,,"Регистрация")),C:E,3,0))</f>
        <v/>
      </c>
    </row>
    <row r="511" spans="5:12" x14ac:dyDescent="0.25">
      <c r="E511" t="str">
        <f>IF(C511="","",#REF!&amp;TEXT(B511,"000"))</f>
        <v/>
      </c>
      <c r="F511">
        <f t="shared" si="28"/>
        <v>129</v>
      </c>
      <c r="G511">
        <f t="shared" si="29"/>
        <v>5</v>
      </c>
      <c r="H511">
        <f t="shared" ca="1" si="30"/>
        <v>0</v>
      </c>
      <c r="I511">
        <f t="shared" ca="1" si="31"/>
        <v>0</v>
      </c>
      <c r="J511" t="str">
        <f ca="1">IF(OR(H511=0,H511=""),"",SUM(I$1:I511))</f>
        <v/>
      </c>
      <c r="K511" t="str">
        <f ca="1">IF(OR(H511=0,H511=""),"",VLOOKUP(H511,#REF!,2,0))</f>
        <v/>
      </c>
      <c r="L511" t="str">
        <f ca="1">IF(K511="","",VLOOKUP(INDIRECT(ADDRESS(F511,IF(#REF!&lt;&gt;"С",1,3),,,"Регистрация")),C:E,3,0))</f>
        <v/>
      </c>
    </row>
    <row r="512" spans="5:12" x14ac:dyDescent="0.25">
      <c r="E512" t="str">
        <f>IF(C512="","",#REF!&amp;TEXT(B512,"000"))</f>
        <v/>
      </c>
      <c r="F512">
        <f t="shared" si="28"/>
        <v>129</v>
      </c>
      <c r="G512">
        <f t="shared" si="29"/>
        <v>6</v>
      </c>
      <c r="H512">
        <f t="shared" ca="1" si="30"/>
        <v>0</v>
      </c>
      <c r="I512">
        <f t="shared" ca="1" si="31"/>
        <v>0</v>
      </c>
      <c r="J512" t="str">
        <f ca="1">IF(OR(H512=0,H512=""),"",SUM(I$1:I512))</f>
        <v/>
      </c>
      <c r="K512" t="str">
        <f ca="1">IF(OR(H512=0,H512=""),"",VLOOKUP(H512,#REF!,2,0))</f>
        <v/>
      </c>
      <c r="L512" t="str">
        <f ca="1">IF(K512="","",VLOOKUP(INDIRECT(ADDRESS(F512,IF(#REF!&lt;&gt;"С",1,3),,,"Регистрация")),C:E,3,0))</f>
        <v/>
      </c>
    </row>
    <row r="513" spans="5:12" x14ac:dyDescent="0.25">
      <c r="E513" t="str">
        <f>IF(C513="","",#REF!&amp;TEXT(B513,"000"))</f>
        <v/>
      </c>
      <c r="F513">
        <f t="shared" si="28"/>
        <v>130</v>
      </c>
      <c r="G513">
        <f t="shared" si="29"/>
        <v>3</v>
      </c>
      <c r="H513">
        <f t="shared" ca="1" si="30"/>
        <v>0</v>
      </c>
      <c r="I513">
        <f t="shared" ca="1" si="31"/>
        <v>0</v>
      </c>
      <c r="J513" t="str">
        <f ca="1">IF(OR(H513=0,H513=""),"",SUM(I$1:I513))</f>
        <v/>
      </c>
      <c r="K513" t="str">
        <f ca="1">IF(OR(H513=0,H513=""),"",VLOOKUP(H513,#REF!,2,0))</f>
        <v/>
      </c>
      <c r="L513" t="str">
        <f ca="1">IF(K513="","",VLOOKUP(INDIRECT(ADDRESS(F513,IF(#REF!&lt;&gt;"С",1,3),,,"Регистрация")),C:E,3,0))</f>
        <v/>
      </c>
    </row>
    <row r="514" spans="5:12" x14ac:dyDescent="0.25">
      <c r="E514" t="str">
        <f>IF(C514="","",#REF!&amp;TEXT(B514,"000"))</f>
        <v/>
      </c>
      <c r="F514">
        <f t="shared" ref="F514:F577" si="32">QUOTIENT(ROW()+7,4)</f>
        <v>130</v>
      </c>
      <c r="G514">
        <f t="shared" ref="G514:G577" si="33">MOD(ROW()-1,4)+3</f>
        <v>4</v>
      </c>
      <c r="H514">
        <f t="shared" ref="H514:H577" ca="1" si="34">INDIRECT(ADDRESS(F514,G514,,,"Регистрация"))</f>
        <v>0</v>
      </c>
      <c r="I514">
        <f t="shared" ref="I514:I577" ca="1" si="35">IF(OR(H514=0,H514=""),0,1)</f>
        <v>0</v>
      </c>
      <c r="J514" t="str">
        <f ca="1">IF(OR(H514=0,H514=""),"",SUM(I$1:I514))</f>
        <v/>
      </c>
      <c r="K514" t="str">
        <f ca="1">IF(OR(H514=0,H514=""),"",VLOOKUP(H514,#REF!,2,0))</f>
        <v/>
      </c>
      <c r="L514" t="str">
        <f ca="1">IF(K514="","",VLOOKUP(INDIRECT(ADDRESS(F514,IF(#REF!&lt;&gt;"С",1,3),,,"Регистрация")),C:E,3,0))</f>
        <v/>
      </c>
    </row>
    <row r="515" spans="5:12" x14ac:dyDescent="0.25">
      <c r="E515" t="str">
        <f>IF(C515="","",#REF!&amp;TEXT(B515,"000"))</f>
        <v/>
      </c>
      <c r="F515">
        <f t="shared" si="32"/>
        <v>130</v>
      </c>
      <c r="G515">
        <f t="shared" si="33"/>
        <v>5</v>
      </c>
      <c r="H515">
        <f t="shared" ca="1" si="34"/>
        <v>0</v>
      </c>
      <c r="I515">
        <f t="shared" ca="1" si="35"/>
        <v>0</v>
      </c>
      <c r="J515" t="str">
        <f ca="1">IF(OR(H515=0,H515=""),"",SUM(I$1:I515))</f>
        <v/>
      </c>
      <c r="K515" t="str">
        <f ca="1">IF(OR(H515=0,H515=""),"",VLOOKUP(H515,#REF!,2,0))</f>
        <v/>
      </c>
      <c r="L515" t="str">
        <f ca="1">IF(K515="","",VLOOKUP(INDIRECT(ADDRESS(F515,IF(#REF!&lt;&gt;"С",1,3),,,"Регистрация")),C:E,3,0))</f>
        <v/>
      </c>
    </row>
    <row r="516" spans="5:12" x14ac:dyDescent="0.25">
      <c r="E516" t="str">
        <f>IF(C516="","",#REF!&amp;TEXT(B516,"000"))</f>
        <v/>
      </c>
      <c r="F516">
        <f t="shared" si="32"/>
        <v>130</v>
      </c>
      <c r="G516">
        <f t="shared" si="33"/>
        <v>6</v>
      </c>
      <c r="H516">
        <f t="shared" ca="1" si="34"/>
        <v>0</v>
      </c>
      <c r="I516">
        <f t="shared" ca="1" si="35"/>
        <v>0</v>
      </c>
      <c r="J516" t="str">
        <f ca="1">IF(OR(H516=0,H516=""),"",SUM(I$1:I516))</f>
        <v/>
      </c>
      <c r="K516" t="str">
        <f ca="1">IF(OR(H516=0,H516=""),"",VLOOKUP(H516,#REF!,2,0))</f>
        <v/>
      </c>
      <c r="L516" t="str">
        <f ca="1">IF(K516="","",VLOOKUP(INDIRECT(ADDRESS(F516,IF(#REF!&lt;&gt;"С",1,3),,,"Регистрация")),C:E,3,0))</f>
        <v/>
      </c>
    </row>
    <row r="517" spans="5:12" x14ac:dyDescent="0.25">
      <c r="E517" t="str">
        <f>IF(C517="","",#REF!&amp;TEXT(B517,"000"))</f>
        <v/>
      </c>
      <c r="F517">
        <f t="shared" si="32"/>
        <v>131</v>
      </c>
      <c r="G517">
        <f t="shared" si="33"/>
        <v>3</v>
      </c>
      <c r="H517">
        <f t="shared" ca="1" si="34"/>
        <v>0</v>
      </c>
      <c r="I517">
        <f t="shared" ca="1" si="35"/>
        <v>0</v>
      </c>
      <c r="J517" t="str">
        <f ca="1">IF(OR(H517=0,H517=""),"",SUM(I$1:I517))</f>
        <v/>
      </c>
      <c r="K517" t="str">
        <f ca="1">IF(OR(H517=0,H517=""),"",VLOOKUP(H517,#REF!,2,0))</f>
        <v/>
      </c>
      <c r="L517" t="str">
        <f ca="1">IF(K517="","",VLOOKUP(INDIRECT(ADDRESS(F517,IF(#REF!&lt;&gt;"С",1,3),,,"Регистрация")),C:E,3,0))</f>
        <v/>
      </c>
    </row>
    <row r="518" spans="5:12" x14ac:dyDescent="0.25">
      <c r="E518" t="str">
        <f>IF(C518="","",#REF!&amp;TEXT(B518,"000"))</f>
        <v/>
      </c>
      <c r="F518">
        <f t="shared" si="32"/>
        <v>131</v>
      </c>
      <c r="G518">
        <f t="shared" si="33"/>
        <v>4</v>
      </c>
      <c r="H518">
        <f t="shared" ca="1" si="34"/>
        <v>0</v>
      </c>
      <c r="I518">
        <f t="shared" ca="1" si="35"/>
        <v>0</v>
      </c>
      <c r="J518" t="str">
        <f ca="1">IF(OR(H518=0,H518=""),"",SUM(I$1:I518))</f>
        <v/>
      </c>
      <c r="K518" t="str">
        <f ca="1">IF(OR(H518=0,H518=""),"",VLOOKUP(H518,#REF!,2,0))</f>
        <v/>
      </c>
      <c r="L518" t="str">
        <f ca="1">IF(K518="","",VLOOKUP(INDIRECT(ADDRESS(F518,IF(#REF!&lt;&gt;"С",1,3),,,"Регистрация")),C:E,3,0))</f>
        <v/>
      </c>
    </row>
    <row r="519" spans="5:12" x14ac:dyDescent="0.25">
      <c r="E519" t="str">
        <f>IF(C519="","",#REF!&amp;TEXT(B519,"000"))</f>
        <v/>
      </c>
      <c r="F519">
        <f t="shared" si="32"/>
        <v>131</v>
      </c>
      <c r="G519">
        <f t="shared" si="33"/>
        <v>5</v>
      </c>
      <c r="H519">
        <f t="shared" ca="1" si="34"/>
        <v>0</v>
      </c>
      <c r="I519">
        <f t="shared" ca="1" si="35"/>
        <v>0</v>
      </c>
      <c r="J519" t="str">
        <f ca="1">IF(OR(H519=0,H519=""),"",SUM(I$1:I519))</f>
        <v/>
      </c>
      <c r="K519" t="str">
        <f ca="1">IF(OR(H519=0,H519=""),"",VLOOKUP(H519,#REF!,2,0))</f>
        <v/>
      </c>
      <c r="L519" t="str">
        <f ca="1">IF(K519="","",VLOOKUP(INDIRECT(ADDRESS(F519,IF(#REF!&lt;&gt;"С",1,3),,,"Регистрация")),C:E,3,0))</f>
        <v/>
      </c>
    </row>
    <row r="520" spans="5:12" x14ac:dyDescent="0.25">
      <c r="E520" t="str">
        <f>IF(C520="","",#REF!&amp;TEXT(B520,"000"))</f>
        <v/>
      </c>
      <c r="F520">
        <f t="shared" si="32"/>
        <v>131</v>
      </c>
      <c r="G520">
        <f t="shared" si="33"/>
        <v>6</v>
      </c>
      <c r="H520">
        <f t="shared" ca="1" si="34"/>
        <v>0</v>
      </c>
      <c r="I520">
        <f t="shared" ca="1" si="35"/>
        <v>0</v>
      </c>
      <c r="J520" t="str">
        <f ca="1">IF(OR(H520=0,H520=""),"",SUM(I$1:I520))</f>
        <v/>
      </c>
      <c r="K520" t="str">
        <f ca="1">IF(OR(H520=0,H520=""),"",VLOOKUP(H520,#REF!,2,0))</f>
        <v/>
      </c>
      <c r="L520" t="str">
        <f ca="1">IF(K520="","",VLOOKUP(INDIRECT(ADDRESS(F520,IF(#REF!&lt;&gt;"С",1,3),,,"Регистрация")),C:E,3,0))</f>
        <v/>
      </c>
    </row>
    <row r="521" spans="5:12" x14ac:dyDescent="0.25">
      <c r="E521" t="str">
        <f>IF(C521="","",#REF!&amp;TEXT(B521,"000"))</f>
        <v/>
      </c>
      <c r="F521">
        <f t="shared" si="32"/>
        <v>132</v>
      </c>
      <c r="G521">
        <f t="shared" si="33"/>
        <v>3</v>
      </c>
      <c r="H521">
        <f t="shared" ca="1" si="34"/>
        <v>0</v>
      </c>
      <c r="I521">
        <f t="shared" ca="1" si="35"/>
        <v>0</v>
      </c>
      <c r="J521" t="str">
        <f ca="1">IF(OR(H521=0,H521=""),"",SUM(I$1:I521))</f>
        <v/>
      </c>
      <c r="K521" t="str">
        <f ca="1">IF(OR(H521=0,H521=""),"",VLOOKUP(H521,#REF!,2,0))</f>
        <v/>
      </c>
      <c r="L521" t="str">
        <f ca="1">IF(K521="","",VLOOKUP(INDIRECT(ADDRESS(F521,IF(#REF!&lt;&gt;"С",1,3),,,"Регистрация")),C:E,3,0))</f>
        <v/>
      </c>
    </row>
    <row r="522" spans="5:12" x14ac:dyDescent="0.25">
      <c r="E522" t="str">
        <f>IF(C522="","",#REF!&amp;TEXT(B522,"000"))</f>
        <v/>
      </c>
      <c r="F522">
        <f t="shared" si="32"/>
        <v>132</v>
      </c>
      <c r="G522">
        <f t="shared" si="33"/>
        <v>4</v>
      </c>
      <c r="H522">
        <f t="shared" ca="1" si="34"/>
        <v>0</v>
      </c>
      <c r="I522">
        <f t="shared" ca="1" si="35"/>
        <v>0</v>
      </c>
      <c r="J522" t="str">
        <f ca="1">IF(OR(H522=0,H522=""),"",SUM(I$1:I522))</f>
        <v/>
      </c>
      <c r="K522" t="str">
        <f ca="1">IF(OR(H522=0,H522=""),"",VLOOKUP(H522,#REF!,2,0))</f>
        <v/>
      </c>
      <c r="L522" t="str">
        <f ca="1">IF(K522="","",VLOOKUP(INDIRECT(ADDRESS(F522,IF(#REF!&lt;&gt;"С",1,3),,,"Регистрация")),C:E,3,0))</f>
        <v/>
      </c>
    </row>
    <row r="523" spans="5:12" x14ac:dyDescent="0.25">
      <c r="E523" t="str">
        <f>IF(C523="","",#REF!&amp;TEXT(B523,"000"))</f>
        <v/>
      </c>
      <c r="F523">
        <f t="shared" si="32"/>
        <v>132</v>
      </c>
      <c r="G523">
        <f t="shared" si="33"/>
        <v>5</v>
      </c>
      <c r="H523">
        <f t="shared" ca="1" si="34"/>
        <v>0</v>
      </c>
      <c r="I523">
        <f t="shared" ca="1" si="35"/>
        <v>0</v>
      </c>
      <c r="J523" t="str">
        <f ca="1">IF(OR(H523=0,H523=""),"",SUM(I$1:I523))</f>
        <v/>
      </c>
      <c r="K523" t="str">
        <f ca="1">IF(OR(H523=0,H523=""),"",VLOOKUP(H523,#REF!,2,0))</f>
        <v/>
      </c>
      <c r="L523" t="str">
        <f ca="1">IF(K523="","",VLOOKUP(INDIRECT(ADDRESS(F523,IF(#REF!&lt;&gt;"С",1,3),,,"Регистрация")),C:E,3,0))</f>
        <v/>
      </c>
    </row>
    <row r="524" spans="5:12" x14ac:dyDescent="0.25">
      <c r="E524" t="str">
        <f>IF(C524="","",#REF!&amp;TEXT(B524,"000"))</f>
        <v/>
      </c>
      <c r="F524">
        <f t="shared" si="32"/>
        <v>132</v>
      </c>
      <c r="G524">
        <f t="shared" si="33"/>
        <v>6</v>
      </c>
      <c r="H524">
        <f t="shared" ca="1" si="34"/>
        <v>0</v>
      </c>
      <c r="I524">
        <f t="shared" ca="1" si="35"/>
        <v>0</v>
      </c>
      <c r="J524" t="str">
        <f ca="1">IF(OR(H524=0,H524=""),"",SUM(I$1:I524))</f>
        <v/>
      </c>
      <c r="K524" t="str">
        <f ca="1">IF(OR(H524=0,H524=""),"",VLOOKUP(H524,#REF!,2,0))</f>
        <v/>
      </c>
      <c r="L524" t="str">
        <f ca="1">IF(K524="","",VLOOKUP(INDIRECT(ADDRESS(F524,IF(#REF!&lt;&gt;"С",1,3),,,"Регистрация")),C:E,3,0))</f>
        <v/>
      </c>
    </row>
    <row r="525" spans="5:12" x14ac:dyDescent="0.25">
      <c r="E525" t="str">
        <f>IF(C525="","",#REF!&amp;TEXT(B525,"000"))</f>
        <v/>
      </c>
      <c r="F525">
        <f t="shared" si="32"/>
        <v>133</v>
      </c>
      <c r="G525">
        <f t="shared" si="33"/>
        <v>3</v>
      </c>
      <c r="H525">
        <f t="shared" ca="1" si="34"/>
        <v>0</v>
      </c>
      <c r="I525">
        <f t="shared" ca="1" si="35"/>
        <v>0</v>
      </c>
      <c r="J525" t="str">
        <f ca="1">IF(OR(H525=0,H525=""),"",SUM(I$1:I525))</f>
        <v/>
      </c>
      <c r="K525" t="str">
        <f ca="1">IF(OR(H525=0,H525=""),"",VLOOKUP(H525,#REF!,2,0))</f>
        <v/>
      </c>
      <c r="L525" t="str">
        <f ca="1">IF(K525="","",VLOOKUP(INDIRECT(ADDRESS(F525,IF(#REF!&lt;&gt;"С",1,3),,,"Регистрация")),C:E,3,0))</f>
        <v/>
      </c>
    </row>
    <row r="526" spans="5:12" x14ac:dyDescent="0.25">
      <c r="E526" t="str">
        <f>IF(C526="","",#REF!&amp;TEXT(B526,"000"))</f>
        <v/>
      </c>
      <c r="F526">
        <f t="shared" si="32"/>
        <v>133</v>
      </c>
      <c r="G526">
        <f t="shared" si="33"/>
        <v>4</v>
      </c>
      <c r="H526">
        <f t="shared" ca="1" si="34"/>
        <v>0</v>
      </c>
      <c r="I526">
        <f t="shared" ca="1" si="35"/>
        <v>0</v>
      </c>
      <c r="J526" t="str">
        <f ca="1">IF(OR(H526=0,H526=""),"",SUM(I$1:I526))</f>
        <v/>
      </c>
      <c r="K526" t="str">
        <f ca="1">IF(OR(H526=0,H526=""),"",VLOOKUP(H526,#REF!,2,0))</f>
        <v/>
      </c>
      <c r="L526" t="str">
        <f ca="1">IF(K526="","",VLOOKUP(INDIRECT(ADDRESS(F526,IF(#REF!&lt;&gt;"С",1,3),,,"Регистрация")),C:E,3,0))</f>
        <v/>
      </c>
    </row>
    <row r="527" spans="5:12" x14ac:dyDescent="0.25">
      <c r="E527" t="str">
        <f>IF(C527="","",#REF!&amp;TEXT(B527,"000"))</f>
        <v/>
      </c>
      <c r="F527">
        <f t="shared" si="32"/>
        <v>133</v>
      </c>
      <c r="G527">
        <f t="shared" si="33"/>
        <v>5</v>
      </c>
      <c r="H527">
        <f t="shared" ca="1" si="34"/>
        <v>0</v>
      </c>
      <c r="I527">
        <f t="shared" ca="1" si="35"/>
        <v>0</v>
      </c>
      <c r="J527" t="str">
        <f ca="1">IF(OR(H527=0,H527=""),"",SUM(I$1:I527))</f>
        <v/>
      </c>
      <c r="K527" t="str">
        <f ca="1">IF(OR(H527=0,H527=""),"",VLOOKUP(H527,#REF!,2,0))</f>
        <v/>
      </c>
      <c r="L527" t="str">
        <f ca="1">IF(K527="","",VLOOKUP(INDIRECT(ADDRESS(F527,IF(#REF!&lt;&gt;"С",1,3),,,"Регистрация")),C:E,3,0))</f>
        <v/>
      </c>
    </row>
    <row r="528" spans="5:12" x14ac:dyDescent="0.25">
      <c r="E528" t="str">
        <f>IF(C528="","",#REF!&amp;TEXT(B528,"000"))</f>
        <v/>
      </c>
      <c r="F528">
        <f t="shared" si="32"/>
        <v>133</v>
      </c>
      <c r="G528">
        <f t="shared" si="33"/>
        <v>6</v>
      </c>
      <c r="H528">
        <f t="shared" ca="1" si="34"/>
        <v>0</v>
      </c>
      <c r="I528">
        <f t="shared" ca="1" si="35"/>
        <v>0</v>
      </c>
      <c r="J528" t="str">
        <f ca="1">IF(OR(H528=0,H528=""),"",SUM(I$1:I528))</f>
        <v/>
      </c>
      <c r="K528" t="str">
        <f ca="1">IF(OR(H528=0,H528=""),"",VLOOKUP(H528,#REF!,2,0))</f>
        <v/>
      </c>
      <c r="L528" t="str">
        <f ca="1">IF(K528="","",VLOOKUP(INDIRECT(ADDRESS(F528,IF(#REF!&lt;&gt;"С",1,3),,,"Регистрация")),C:E,3,0))</f>
        <v/>
      </c>
    </row>
    <row r="529" spans="5:12" x14ac:dyDescent="0.25">
      <c r="E529" t="str">
        <f>IF(C529="","",#REF!&amp;TEXT(B529,"000"))</f>
        <v/>
      </c>
      <c r="F529">
        <f t="shared" si="32"/>
        <v>134</v>
      </c>
      <c r="G529">
        <f t="shared" si="33"/>
        <v>3</v>
      </c>
      <c r="H529">
        <f t="shared" ca="1" si="34"/>
        <v>0</v>
      </c>
      <c r="I529">
        <f t="shared" ca="1" si="35"/>
        <v>0</v>
      </c>
      <c r="J529" t="str">
        <f ca="1">IF(OR(H529=0,H529=""),"",SUM(I$1:I529))</f>
        <v/>
      </c>
      <c r="K529" t="str">
        <f ca="1">IF(OR(H529=0,H529=""),"",VLOOKUP(H529,#REF!,2,0))</f>
        <v/>
      </c>
      <c r="L529" t="str">
        <f ca="1">IF(K529="","",VLOOKUP(INDIRECT(ADDRESS(F529,IF(#REF!&lt;&gt;"С",1,3),,,"Регистрация")),C:E,3,0))</f>
        <v/>
      </c>
    </row>
    <row r="530" spans="5:12" x14ac:dyDescent="0.25">
      <c r="E530" t="str">
        <f>IF(C530="","",#REF!&amp;TEXT(B530,"000"))</f>
        <v/>
      </c>
      <c r="F530">
        <f t="shared" si="32"/>
        <v>134</v>
      </c>
      <c r="G530">
        <f t="shared" si="33"/>
        <v>4</v>
      </c>
      <c r="H530">
        <f t="shared" ca="1" si="34"/>
        <v>0</v>
      </c>
      <c r="I530">
        <f t="shared" ca="1" si="35"/>
        <v>0</v>
      </c>
      <c r="J530" t="str">
        <f ca="1">IF(OR(H530=0,H530=""),"",SUM(I$1:I530))</f>
        <v/>
      </c>
      <c r="K530" t="str">
        <f ca="1">IF(OR(H530=0,H530=""),"",VLOOKUP(H530,#REF!,2,0))</f>
        <v/>
      </c>
      <c r="L530" t="str">
        <f ca="1">IF(K530="","",VLOOKUP(INDIRECT(ADDRESS(F530,IF(#REF!&lt;&gt;"С",1,3),,,"Регистрация")),C:E,3,0))</f>
        <v/>
      </c>
    </row>
    <row r="531" spans="5:12" x14ac:dyDescent="0.25">
      <c r="E531" t="str">
        <f>IF(C531="","",#REF!&amp;TEXT(B531,"000"))</f>
        <v/>
      </c>
      <c r="F531">
        <f t="shared" si="32"/>
        <v>134</v>
      </c>
      <c r="G531">
        <f t="shared" si="33"/>
        <v>5</v>
      </c>
      <c r="H531">
        <f t="shared" ca="1" si="34"/>
        <v>0</v>
      </c>
      <c r="I531">
        <f t="shared" ca="1" si="35"/>
        <v>0</v>
      </c>
      <c r="J531" t="str">
        <f ca="1">IF(OR(H531=0,H531=""),"",SUM(I$1:I531))</f>
        <v/>
      </c>
      <c r="K531" t="str">
        <f ca="1">IF(OR(H531=0,H531=""),"",VLOOKUP(H531,#REF!,2,0))</f>
        <v/>
      </c>
      <c r="L531" t="str">
        <f ca="1">IF(K531="","",VLOOKUP(INDIRECT(ADDRESS(F531,IF(#REF!&lt;&gt;"С",1,3),,,"Регистрация")),C:E,3,0))</f>
        <v/>
      </c>
    </row>
    <row r="532" spans="5:12" x14ac:dyDescent="0.25">
      <c r="E532" t="str">
        <f>IF(C532="","",#REF!&amp;TEXT(B532,"000"))</f>
        <v/>
      </c>
      <c r="F532">
        <f t="shared" si="32"/>
        <v>134</v>
      </c>
      <c r="G532">
        <f t="shared" si="33"/>
        <v>6</v>
      </c>
      <c r="H532">
        <f t="shared" ca="1" si="34"/>
        <v>0</v>
      </c>
      <c r="I532">
        <f t="shared" ca="1" si="35"/>
        <v>0</v>
      </c>
      <c r="J532" t="str">
        <f ca="1">IF(OR(H532=0,H532=""),"",SUM(I$1:I532))</f>
        <v/>
      </c>
      <c r="K532" t="str">
        <f ca="1">IF(OR(H532=0,H532=""),"",VLOOKUP(H532,#REF!,2,0))</f>
        <v/>
      </c>
      <c r="L532" t="str">
        <f ca="1">IF(K532="","",VLOOKUP(INDIRECT(ADDRESS(F532,IF(#REF!&lt;&gt;"С",1,3),,,"Регистрация")),C:E,3,0))</f>
        <v/>
      </c>
    </row>
    <row r="533" spans="5:12" x14ac:dyDescent="0.25">
      <c r="E533" t="str">
        <f>IF(C533="","",#REF!&amp;TEXT(B533,"000"))</f>
        <v/>
      </c>
      <c r="F533">
        <f t="shared" si="32"/>
        <v>135</v>
      </c>
      <c r="G533">
        <f t="shared" si="33"/>
        <v>3</v>
      </c>
      <c r="H533">
        <f t="shared" ca="1" si="34"/>
        <v>0</v>
      </c>
      <c r="I533">
        <f t="shared" ca="1" si="35"/>
        <v>0</v>
      </c>
      <c r="J533" t="str">
        <f ca="1">IF(OR(H533=0,H533=""),"",SUM(I$1:I533))</f>
        <v/>
      </c>
      <c r="K533" t="str">
        <f ca="1">IF(OR(H533=0,H533=""),"",VLOOKUP(H533,#REF!,2,0))</f>
        <v/>
      </c>
      <c r="L533" t="str">
        <f ca="1">IF(K533="","",VLOOKUP(INDIRECT(ADDRESS(F533,IF(#REF!&lt;&gt;"С",1,3),,,"Регистрация")),C:E,3,0))</f>
        <v/>
      </c>
    </row>
    <row r="534" spans="5:12" x14ac:dyDescent="0.25">
      <c r="E534" t="str">
        <f>IF(C534="","",#REF!&amp;TEXT(B534,"000"))</f>
        <v/>
      </c>
      <c r="F534">
        <f t="shared" si="32"/>
        <v>135</v>
      </c>
      <c r="G534">
        <f t="shared" si="33"/>
        <v>4</v>
      </c>
      <c r="H534">
        <f t="shared" ca="1" si="34"/>
        <v>0</v>
      </c>
      <c r="I534">
        <f t="shared" ca="1" si="35"/>
        <v>0</v>
      </c>
      <c r="J534" t="str">
        <f ca="1">IF(OR(H534=0,H534=""),"",SUM(I$1:I534))</f>
        <v/>
      </c>
      <c r="K534" t="str">
        <f ca="1">IF(OR(H534=0,H534=""),"",VLOOKUP(H534,#REF!,2,0))</f>
        <v/>
      </c>
      <c r="L534" t="str">
        <f ca="1">IF(K534="","",VLOOKUP(INDIRECT(ADDRESS(F534,IF(#REF!&lt;&gt;"С",1,3),,,"Регистрация")),C:E,3,0))</f>
        <v/>
      </c>
    </row>
    <row r="535" spans="5:12" x14ac:dyDescent="0.25">
      <c r="E535" t="str">
        <f>IF(C535="","",#REF!&amp;TEXT(B535,"000"))</f>
        <v/>
      </c>
      <c r="F535">
        <f t="shared" si="32"/>
        <v>135</v>
      </c>
      <c r="G535">
        <f t="shared" si="33"/>
        <v>5</v>
      </c>
      <c r="H535">
        <f t="shared" ca="1" si="34"/>
        <v>0</v>
      </c>
      <c r="I535">
        <f t="shared" ca="1" si="35"/>
        <v>0</v>
      </c>
      <c r="J535" t="str">
        <f ca="1">IF(OR(H535=0,H535=""),"",SUM(I$1:I535))</f>
        <v/>
      </c>
      <c r="K535" t="str">
        <f ca="1">IF(OR(H535=0,H535=""),"",VLOOKUP(H535,#REF!,2,0))</f>
        <v/>
      </c>
      <c r="L535" t="str">
        <f ca="1">IF(K535="","",VLOOKUP(INDIRECT(ADDRESS(F535,IF(#REF!&lt;&gt;"С",1,3),,,"Регистрация")),C:E,3,0))</f>
        <v/>
      </c>
    </row>
    <row r="536" spans="5:12" x14ac:dyDescent="0.25">
      <c r="E536" t="str">
        <f>IF(C536="","",#REF!&amp;TEXT(B536,"000"))</f>
        <v/>
      </c>
      <c r="F536">
        <f t="shared" si="32"/>
        <v>135</v>
      </c>
      <c r="G536">
        <f t="shared" si="33"/>
        <v>6</v>
      </c>
      <c r="H536">
        <f t="shared" ca="1" si="34"/>
        <v>0</v>
      </c>
      <c r="I536">
        <f t="shared" ca="1" si="35"/>
        <v>0</v>
      </c>
      <c r="J536" t="str">
        <f ca="1">IF(OR(H536=0,H536=""),"",SUM(I$1:I536))</f>
        <v/>
      </c>
      <c r="K536" t="str">
        <f ca="1">IF(OR(H536=0,H536=""),"",VLOOKUP(H536,#REF!,2,0))</f>
        <v/>
      </c>
      <c r="L536" t="str">
        <f ca="1">IF(K536="","",VLOOKUP(INDIRECT(ADDRESS(F536,IF(#REF!&lt;&gt;"С",1,3),,,"Регистрация")),C:E,3,0))</f>
        <v/>
      </c>
    </row>
    <row r="537" spans="5:12" x14ac:dyDescent="0.25">
      <c r="E537" t="str">
        <f>IF(C537="","",#REF!&amp;TEXT(B537,"000"))</f>
        <v/>
      </c>
      <c r="F537">
        <f t="shared" si="32"/>
        <v>136</v>
      </c>
      <c r="G537">
        <f t="shared" si="33"/>
        <v>3</v>
      </c>
      <c r="H537">
        <f t="shared" ca="1" si="34"/>
        <v>0</v>
      </c>
      <c r="I537">
        <f t="shared" ca="1" si="35"/>
        <v>0</v>
      </c>
      <c r="J537" t="str">
        <f ca="1">IF(OR(H537=0,H537=""),"",SUM(I$1:I537))</f>
        <v/>
      </c>
      <c r="K537" t="str">
        <f ca="1">IF(OR(H537=0,H537=""),"",VLOOKUP(H537,#REF!,2,0))</f>
        <v/>
      </c>
      <c r="L537" t="str">
        <f ca="1">IF(K537="","",VLOOKUP(INDIRECT(ADDRESS(F537,IF(#REF!&lt;&gt;"С",1,3),,,"Регистрация")),C:E,3,0))</f>
        <v/>
      </c>
    </row>
    <row r="538" spans="5:12" x14ac:dyDescent="0.25">
      <c r="E538" t="str">
        <f>IF(C538="","",#REF!&amp;TEXT(B538,"000"))</f>
        <v/>
      </c>
      <c r="F538">
        <f t="shared" si="32"/>
        <v>136</v>
      </c>
      <c r="G538">
        <f t="shared" si="33"/>
        <v>4</v>
      </c>
      <c r="H538">
        <f t="shared" ca="1" si="34"/>
        <v>0</v>
      </c>
      <c r="I538">
        <f t="shared" ca="1" si="35"/>
        <v>0</v>
      </c>
      <c r="J538" t="str">
        <f ca="1">IF(OR(H538=0,H538=""),"",SUM(I$1:I538))</f>
        <v/>
      </c>
      <c r="K538" t="str">
        <f ca="1">IF(OR(H538=0,H538=""),"",VLOOKUP(H538,#REF!,2,0))</f>
        <v/>
      </c>
      <c r="L538" t="str">
        <f ca="1">IF(K538="","",VLOOKUP(INDIRECT(ADDRESS(F538,IF(#REF!&lt;&gt;"С",1,3),,,"Регистрация")),C:E,3,0))</f>
        <v/>
      </c>
    </row>
    <row r="539" spans="5:12" x14ac:dyDescent="0.25">
      <c r="E539" t="str">
        <f>IF(C539="","",#REF!&amp;TEXT(B539,"000"))</f>
        <v/>
      </c>
      <c r="F539">
        <f t="shared" si="32"/>
        <v>136</v>
      </c>
      <c r="G539">
        <f t="shared" si="33"/>
        <v>5</v>
      </c>
      <c r="H539">
        <f t="shared" ca="1" si="34"/>
        <v>0</v>
      </c>
      <c r="I539">
        <f t="shared" ca="1" si="35"/>
        <v>0</v>
      </c>
      <c r="J539" t="str">
        <f ca="1">IF(OR(H539=0,H539=""),"",SUM(I$1:I539))</f>
        <v/>
      </c>
      <c r="K539" t="str">
        <f ca="1">IF(OR(H539=0,H539=""),"",VLOOKUP(H539,#REF!,2,0))</f>
        <v/>
      </c>
      <c r="L539" t="str">
        <f ca="1">IF(K539="","",VLOOKUP(INDIRECT(ADDRESS(F539,IF(#REF!&lt;&gt;"С",1,3),,,"Регистрация")),C:E,3,0))</f>
        <v/>
      </c>
    </row>
    <row r="540" spans="5:12" x14ac:dyDescent="0.25">
      <c r="E540" t="str">
        <f>IF(C540="","",#REF!&amp;TEXT(B540,"000"))</f>
        <v/>
      </c>
      <c r="F540">
        <f t="shared" si="32"/>
        <v>136</v>
      </c>
      <c r="G540">
        <f t="shared" si="33"/>
        <v>6</v>
      </c>
      <c r="H540">
        <f t="shared" ca="1" si="34"/>
        <v>0</v>
      </c>
      <c r="I540">
        <f t="shared" ca="1" si="35"/>
        <v>0</v>
      </c>
      <c r="J540" t="str">
        <f ca="1">IF(OR(H540=0,H540=""),"",SUM(I$1:I540))</f>
        <v/>
      </c>
      <c r="K540" t="str">
        <f ca="1">IF(OR(H540=0,H540=""),"",VLOOKUP(H540,#REF!,2,0))</f>
        <v/>
      </c>
      <c r="L540" t="str">
        <f ca="1">IF(K540="","",VLOOKUP(INDIRECT(ADDRESS(F540,IF(#REF!&lt;&gt;"С",1,3),,,"Регистрация")),C:E,3,0))</f>
        <v/>
      </c>
    </row>
    <row r="541" spans="5:12" x14ac:dyDescent="0.25">
      <c r="E541" t="str">
        <f>IF(C541="","",#REF!&amp;TEXT(B541,"000"))</f>
        <v/>
      </c>
      <c r="F541">
        <f t="shared" si="32"/>
        <v>137</v>
      </c>
      <c r="G541">
        <f t="shared" si="33"/>
        <v>3</v>
      </c>
      <c r="H541">
        <f t="shared" ca="1" si="34"/>
        <v>0</v>
      </c>
      <c r="I541">
        <f t="shared" ca="1" si="35"/>
        <v>0</v>
      </c>
      <c r="J541" t="str">
        <f ca="1">IF(OR(H541=0,H541=""),"",SUM(I$1:I541))</f>
        <v/>
      </c>
      <c r="K541" t="str">
        <f ca="1">IF(OR(H541=0,H541=""),"",VLOOKUP(H541,#REF!,2,0))</f>
        <v/>
      </c>
      <c r="L541" t="str">
        <f ca="1">IF(K541="","",VLOOKUP(INDIRECT(ADDRESS(F541,IF(#REF!&lt;&gt;"С",1,3),,,"Регистрация")),C:E,3,0))</f>
        <v/>
      </c>
    </row>
    <row r="542" spans="5:12" x14ac:dyDescent="0.25">
      <c r="E542" t="str">
        <f>IF(C542="","",#REF!&amp;TEXT(B542,"000"))</f>
        <v/>
      </c>
      <c r="F542">
        <f t="shared" si="32"/>
        <v>137</v>
      </c>
      <c r="G542">
        <f t="shared" si="33"/>
        <v>4</v>
      </c>
      <c r="H542">
        <f t="shared" ca="1" si="34"/>
        <v>0</v>
      </c>
      <c r="I542">
        <f t="shared" ca="1" si="35"/>
        <v>0</v>
      </c>
      <c r="J542" t="str">
        <f ca="1">IF(OR(H542=0,H542=""),"",SUM(I$1:I542))</f>
        <v/>
      </c>
      <c r="K542" t="str">
        <f ca="1">IF(OR(H542=0,H542=""),"",VLOOKUP(H542,#REF!,2,0))</f>
        <v/>
      </c>
      <c r="L542" t="str">
        <f ca="1">IF(K542="","",VLOOKUP(INDIRECT(ADDRESS(F542,IF(#REF!&lt;&gt;"С",1,3),,,"Регистрация")),C:E,3,0))</f>
        <v/>
      </c>
    </row>
    <row r="543" spans="5:12" x14ac:dyDescent="0.25">
      <c r="E543" t="str">
        <f>IF(C543="","",#REF!&amp;TEXT(B543,"000"))</f>
        <v/>
      </c>
      <c r="F543">
        <f t="shared" si="32"/>
        <v>137</v>
      </c>
      <c r="G543">
        <f t="shared" si="33"/>
        <v>5</v>
      </c>
      <c r="H543">
        <f t="shared" ca="1" si="34"/>
        <v>0</v>
      </c>
      <c r="I543">
        <f t="shared" ca="1" si="35"/>
        <v>0</v>
      </c>
      <c r="J543" t="str">
        <f ca="1">IF(OR(H543=0,H543=""),"",SUM(I$1:I543))</f>
        <v/>
      </c>
      <c r="K543" t="str">
        <f ca="1">IF(OR(H543=0,H543=""),"",VLOOKUP(H543,#REF!,2,0))</f>
        <v/>
      </c>
      <c r="L543" t="str">
        <f ca="1">IF(K543="","",VLOOKUP(INDIRECT(ADDRESS(F543,IF(#REF!&lt;&gt;"С",1,3),,,"Регистрация")),C:E,3,0))</f>
        <v/>
      </c>
    </row>
    <row r="544" spans="5:12" x14ac:dyDescent="0.25">
      <c r="E544" t="str">
        <f>IF(C544="","",#REF!&amp;TEXT(B544,"000"))</f>
        <v/>
      </c>
      <c r="F544">
        <f t="shared" si="32"/>
        <v>137</v>
      </c>
      <c r="G544">
        <f t="shared" si="33"/>
        <v>6</v>
      </c>
      <c r="H544">
        <f t="shared" ca="1" si="34"/>
        <v>0</v>
      </c>
      <c r="I544">
        <f t="shared" ca="1" si="35"/>
        <v>0</v>
      </c>
      <c r="J544" t="str">
        <f ca="1">IF(OR(H544=0,H544=""),"",SUM(I$1:I544))</f>
        <v/>
      </c>
      <c r="K544" t="str">
        <f ca="1">IF(OR(H544=0,H544=""),"",VLOOKUP(H544,#REF!,2,0))</f>
        <v/>
      </c>
      <c r="L544" t="str">
        <f ca="1">IF(K544="","",VLOOKUP(INDIRECT(ADDRESS(F544,IF(#REF!&lt;&gt;"С",1,3),,,"Регистрация")),C:E,3,0))</f>
        <v/>
      </c>
    </row>
    <row r="545" spans="5:12" x14ac:dyDescent="0.25">
      <c r="E545" t="str">
        <f>IF(C545="","",#REF!&amp;TEXT(B545,"000"))</f>
        <v/>
      </c>
      <c r="F545">
        <f t="shared" si="32"/>
        <v>138</v>
      </c>
      <c r="G545">
        <f t="shared" si="33"/>
        <v>3</v>
      </c>
      <c r="H545">
        <f t="shared" ca="1" si="34"/>
        <v>0</v>
      </c>
      <c r="I545">
        <f t="shared" ca="1" si="35"/>
        <v>0</v>
      </c>
      <c r="J545" t="str">
        <f ca="1">IF(OR(H545=0,H545=""),"",SUM(I$1:I545))</f>
        <v/>
      </c>
      <c r="K545" t="str">
        <f ca="1">IF(OR(H545=0,H545=""),"",VLOOKUP(H545,#REF!,2,0))</f>
        <v/>
      </c>
      <c r="L545" t="str">
        <f ca="1">IF(K545="","",VLOOKUP(INDIRECT(ADDRESS(F545,IF(#REF!&lt;&gt;"С",1,3),,,"Регистрация")),C:E,3,0))</f>
        <v/>
      </c>
    </row>
    <row r="546" spans="5:12" x14ac:dyDescent="0.25">
      <c r="E546" t="str">
        <f>IF(C546="","",#REF!&amp;TEXT(B546,"000"))</f>
        <v/>
      </c>
      <c r="F546">
        <f t="shared" si="32"/>
        <v>138</v>
      </c>
      <c r="G546">
        <f t="shared" si="33"/>
        <v>4</v>
      </c>
      <c r="H546">
        <f t="shared" ca="1" si="34"/>
        <v>0</v>
      </c>
      <c r="I546">
        <f t="shared" ca="1" si="35"/>
        <v>0</v>
      </c>
      <c r="J546" t="str">
        <f ca="1">IF(OR(H546=0,H546=""),"",SUM(I$1:I546))</f>
        <v/>
      </c>
      <c r="K546" t="str">
        <f ca="1">IF(OR(H546=0,H546=""),"",VLOOKUP(H546,#REF!,2,0))</f>
        <v/>
      </c>
      <c r="L546" t="str">
        <f ca="1">IF(K546="","",VLOOKUP(INDIRECT(ADDRESS(F546,IF(#REF!&lt;&gt;"С",1,3),,,"Регистрация")),C:E,3,0))</f>
        <v/>
      </c>
    </row>
    <row r="547" spans="5:12" x14ac:dyDescent="0.25">
      <c r="E547" t="str">
        <f>IF(C547="","",#REF!&amp;TEXT(B547,"000"))</f>
        <v/>
      </c>
      <c r="F547">
        <f t="shared" si="32"/>
        <v>138</v>
      </c>
      <c r="G547">
        <f t="shared" si="33"/>
        <v>5</v>
      </c>
      <c r="H547">
        <f t="shared" ca="1" si="34"/>
        <v>0</v>
      </c>
      <c r="I547">
        <f t="shared" ca="1" si="35"/>
        <v>0</v>
      </c>
      <c r="J547" t="str">
        <f ca="1">IF(OR(H547=0,H547=""),"",SUM(I$1:I547))</f>
        <v/>
      </c>
      <c r="K547" t="str">
        <f ca="1">IF(OR(H547=0,H547=""),"",VLOOKUP(H547,#REF!,2,0))</f>
        <v/>
      </c>
      <c r="L547" t="str">
        <f ca="1">IF(K547="","",VLOOKUP(INDIRECT(ADDRESS(F547,IF(#REF!&lt;&gt;"С",1,3),,,"Регистрация")),C:E,3,0))</f>
        <v/>
      </c>
    </row>
    <row r="548" spans="5:12" x14ac:dyDescent="0.25">
      <c r="E548" t="str">
        <f>IF(C548="","",#REF!&amp;TEXT(B548,"000"))</f>
        <v/>
      </c>
      <c r="F548">
        <f t="shared" si="32"/>
        <v>138</v>
      </c>
      <c r="G548">
        <f t="shared" si="33"/>
        <v>6</v>
      </c>
      <c r="H548">
        <f t="shared" ca="1" si="34"/>
        <v>0</v>
      </c>
      <c r="I548">
        <f t="shared" ca="1" si="35"/>
        <v>0</v>
      </c>
      <c r="J548" t="str">
        <f ca="1">IF(OR(H548=0,H548=""),"",SUM(I$1:I548))</f>
        <v/>
      </c>
      <c r="K548" t="str">
        <f ca="1">IF(OR(H548=0,H548=""),"",VLOOKUP(H548,#REF!,2,0))</f>
        <v/>
      </c>
      <c r="L548" t="str">
        <f ca="1">IF(K548="","",VLOOKUP(INDIRECT(ADDRESS(F548,IF(#REF!&lt;&gt;"С",1,3),,,"Регистрация")),C:E,3,0))</f>
        <v/>
      </c>
    </row>
    <row r="549" spans="5:12" x14ac:dyDescent="0.25">
      <c r="E549" t="str">
        <f>IF(C549="","",#REF!&amp;TEXT(B549,"000"))</f>
        <v/>
      </c>
      <c r="F549">
        <f t="shared" si="32"/>
        <v>139</v>
      </c>
      <c r="G549">
        <f t="shared" si="33"/>
        <v>3</v>
      </c>
      <c r="H549">
        <f t="shared" ca="1" si="34"/>
        <v>0</v>
      </c>
      <c r="I549">
        <f t="shared" ca="1" si="35"/>
        <v>0</v>
      </c>
      <c r="J549" t="str">
        <f ca="1">IF(OR(H549=0,H549=""),"",SUM(I$1:I549))</f>
        <v/>
      </c>
      <c r="K549" t="str">
        <f ca="1">IF(OR(H549=0,H549=""),"",VLOOKUP(H549,#REF!,2,0))</f>
        <v/>
      </c>
      <c r="L549" t="str">
        <f ca="1">IF(K549="","",VLOOKUP(INDIRECT(ADDRESS(F549,IF(#REF!&lt;&gt;"С",1,3),,,"Регистрация")),C:E,3,0))</f>
        <v/>
      </c>
    </row>
    <row r="550" spans="5:12" x14ac:dyDescent="0.25">
      <c r="E550" t="str">
        <f>IF(C550="","",#REF!&amp;TEXT(B550,"000"))</f>
        <v/>
      </c>
      <c r="F550">
        <f t="shared" si="32"/>
        <v>139</v>
      </c>
      <c r="G550">
        <f t="shared" si="33"/>
        <v>4</v>
      </c>
      <c r="H550">
        <f t="shared" ca="1" si="34"/>
        <v>0</v>
      </c>
      <c r="I550">
        <f t="shared" ca="1" si="35"/>
        <v>0</v>
      </c>
      <c r="J550" t="str">
        <f ca="1">IF(OR(H550=0,H550=""),"",SUM(I$1:I550))</f>
        <v/>
      </c>
      <c r="K550" t="str">
        <f ca="1">IF(OR(H550=0,H550=""),"",VLOOKUP(H550,#REF!,2,0))</f>
        <v/>
      </c>
      <c r="L550" t="str">
        <f ca="1">IF(K550="","",VLOOKUP(INDIRECT(ADDRESS(F550,IF(#REF!&lt;&gt;"С",1,3),,,"Регистрация")),C:E,3,0))</f>
        <v/>
      </c>
    </row>
    <row r="551" spans="5:12" x14ac:dyDescent="0.25">
      <c r="E551" t="str">
        <f>IF(C551="","",#REF!&amp;TEXT(B551,"000"))</f>
        <v/>
      </c>
      <c r="F551">
        <f t="shared" si="32"/>
        <v>139</v>
      </c>
      <c r="G551">
        <f t="shared" si="33"/>
        <v>5</v>
      </c>
      <c r="H551">
        <f t="shared" ca="1" si="34"/>
        <v>0</v>
      </c>
      <c r="I551">
        <f t="shared" ca="1" si="35"/>
        <v>0</v>
      </c>
      <c r="J551" t="str">
        <f ca="1">IF(OR(H551=0,H551=""),"",SUM(I$1:I551))</f>
        <v/>
      </c>
      <c r="K551" t="str">
        <f ca="1">IF(OR(H551=0,H551=""),"",VLOOKUP(H551,#REF!,2,0))</f>
        <v/>
      </c>
      <c r="L551" t="str">
        <f ca="1">IF(K551="","",VLOOKUP(INDIRECT(ADDRESS(F551,IF(#REF!&lt;&gt;"С",1,3),,,"Регистрация")),C:E,3,0))</f>
        <v/>
      </c>
    </row>
    <row r="552" spans="5:12" x14ac:dyDescent="0.25">
      <c r="E552" t="str">
        <f>IF(C552="","",#REF!&amp;TEXT(B552,"000"))</f>
        <v/>
      </c>
      <c r="F552">
        <f t="shared" si="32"/>
        <v>139</v>
      </c>
      <c r="G552">
        <f t="shared" si="33"/>
        <v>6</v>
      </c>
      <c r="H552">
        <f t="shared" ca="1" si="34"/>
        <v>0</v>
      </c>
      <c r="I552">
        <f t="shared" ca="1" si="35"/>
        <v>0</v>
      </c>
      <c r="J552" t="str">
        <f ca="1">IF(OR(H552=0,H552=""),"",SUM(I$1:I552))</f>
        <v/>
      </c>
      <c r="K552" t="str">
        <f ca="1">IF(OR(H552=0,H552=""),"",VLOOKUP(H552,#REF!,2,0))</f>
        <v/>
      </c>
      <c r="L552" t="str">
        <f ca="1">IF(K552="","",VLOOKUP(INDIRECT(ADDRESS(F552,IF(#REF!&lt;&gt;"С",1,3),,,"Регистрация")),C:E,3,0))</f>
        <v/>
      </c>
    </row>
    <row r="553" spans="5:12" x14ac:dyDescent="0.25">
      <c r="E553" t="str">
        <f>IF(C553="","",#REF!&amp;TEXT(B553,"000"))</f>
        <v/>
      </c>
      <c r="F553">
        <f t="shared" si="32"/>
        <v>140</v>
      </c>
      <c r="G553">
        <f t="shared" si="33"/>
        <v>3</v>
      </c>
      <c r="H553">
        <f t="shared" ca="1" si="34"/>
        <v>0</v>
      </c>
      <c r="I553">
        <f t="shared" ca="1" si="35"/>
        <v>0</v>
      </c>
      <c r="J553" t="str">
        <f ca="1">IF(OR(H553=0,H553=""),"",SUM(I$1:I553))</f>
        <v/>
      </c>
      <c r="K553" t="str">
        <f ca="1">IF(OR(H553=0,H553=""),"",VLOOKUP(H553,#REF!,2,0))</f>
        <v/>
      </c>
      <c r="L553" t="str">
        <f ca="1">IF(K553="","",VLOOKUP(INDIRECT(ADDRESS(F553,IF(#REF!&lt;&gt;"С",1,3),,,"Регистрация")),C:E,3,0))</f>
        <v/>
      </c>
    </row>
    <row r="554" spans="5:12" x14ac:dyDescent="0.25">
      <c r="E554" t="str">
        <f>IF(C554="","",#REF!&amp;TEXT(B554,"000"))</f>
        <v/>
      </c>
      <c r="F554">
        <f t="shared" si="32"/>
        <v>140</v>
      </c>
      <c r="G554">
        <f t="shared" si="33"/>
        <v>4</v>
      </c>
      <c r="H554">
        <f t="shared" ca="1" si="34"/>
        <v>0</v>
      </c>
      <c r="I554">
        <f t="shared" ca="1" si="35"/>
        <v>0</v>
      </c>
      <c r="J554" t="str">
        <f ca="1">IF(OR(H554=0,H554=""),"",SUM(I$1:I554))</f>
        <v/>
      </c>
      <c r="K554" t="str">
        <f ca="1">IF(OR(H554=0,H554=""),"",VLOOKUP(H554,#REF!,2,0))</f>
        <v/>
      </c>
      <c r="L554" t="str">
        <f ca="1">IF(K554="","",VLOOKUP(INDIRECT(ADDRESS(F554,IF(#REF!&lt;&gt;"С",1,3),,,"Регистрация")),C:E,3,0))</f>
        <v/>
      </c>
    </row>
    <row r="555" spans="5:12" x14ac:dyDescent="0.25">
      <c r="E555" t="str">
        <f>IF(C555="","",#REF!&amp;TEXT(B555,"000"))</f>
        <v/>
      </c>
      <c r="F555">
        <f t="shared" si="32"/>
        <v>140</v>
      </c>
      <c r="G555">
        <f t="shared" si="33"/>
        <v>5</v>
      </c>
      <c r="H555">
        <f t="shared" ca="1" si="34"/>
        <v>0</v>
      </c>
      <c r="I555">
        <f t="shared" ca="1" si="35"/>
        <v>0</v>
      </c>
      <c r="J555" t="str">
        <f ca="1">IF(OR(H555=0,H555=""),"",SUM(I$1:I555))</f>
        <v/>
      </c>
      <c r="K555" t="str">
        <f ca="1">IF(OR(H555=0,H555=""),"",VLOOKUP(H555,#REF!,2,0))</f>
        <v/>
      </c>
      <c r="L555" t="str">
        <f ca="1">IF(K555="","",VLOOKUP(INDIRECT(ADDRESS(F555,IF(#REF!&lt;&gt;"С",1,3),,,"Регистрация")),C:E,3,0))</f>
        <v/>
      </c>
    </row>
    <row r="556" spans="5:12" x14ac:dyDescent="0.25">
      <c r="E556" t="str">
        <f>IF(C556="","",#REF!&amp;TEXT(B556,"000"))</f>
        <v/>
      </c>
      <c r="F556">
        <f t="shared" si="32"/>
        <v>140</v>
      </c>
      <c r="G556">
        <f t="shared" si="33"/>
        <v>6</v>
      </c>
      <c r="H556">
        <f t="shared" ca="1" si="34"/>
        <v>0</v>
      </c>
      <c r="I556">
        <f t="shared" ca="1" si="35"/>
        <v>0</v>
      </c>
      <c r="J556" t="str">
        <f ca="1">IF(OR(H556=0,H556=""),"",SUM(I$1:I556))</f>
        <v/>
      </c>
      <c r="K556" t="str">
        <f ca="1">IF(OR(H556=0,H556=""),"",VLOOKUP(H556,#REF!,2,0))</f>
        <v/>
      </c>
      <c r="L556" t="str">
        <f ca="1">IF(K556="","",VLOOKUP(INDIRECT(ADDRESS(F556,IF(#REF!&lt;&gt;"С",1,3),,,"Регистрация")),C:E,3,0))</f>
        <v/>
      </c>
    </row>
    <row r="557" spans="5:12" x14ac:dyDescent="0.25">
      <c r="E557" t="str">
        <f>IF(C557="","",#REF!&amp;TEXT(B557,"000"))</f>
        <v/>
      </c>
      <c r="F557">
        <f t="shared" si="32"/>
        <v>141</v>
      </c>
      <c r="G557">
        <f t="shared" si="33"/>
        <v>3</v>
      </c>
      <c r="H557">
        <f t="shared" ca="1" si="34"/>
        <v>0</v>
      </c>
      <c r="I557">
        <f t="shared" ca="1" si="35"/>
        <v>0</v>
      </c>
      <c r="J557" t="str">
        <f ca="1">IF(OR(H557=0,H557=""),"",SUM(I$1:I557))</f>
        <v/>
      </c>
      <c r="K557" t="str">
        <f ca="1">IF(OR(H557=0,H557=""),"",VLOOKUP(H557,#REF!,2,0))</f>
        <v/>
      </c>
      <c r="L557" t="str">
        <f ca="1">IF(K557="","",VLOOKUP(INDIRECT(ADDRESS(F557,IF(#REF!&lt;&gt;"С",1,3),,,"Регистрация")),C:E,3,0))</f>
        <v/>
      </c>
    </row>
    <row r="558" spans="5:12" x14ac:dyDescent="0.25">
      <c r="E558" t="str">
        <f>IF(C558="","",#REF!&amp;TEXT(B558,"000"))</f>
        <v/>
      </c>
      <c r="F558">
        <f t="shared" si="32"/>
        <v>141</v>
      </c>
      <c r="G558">
        <f t="shared" si="33"/>
        <v>4</v>
      </c>
      <c r="H558">
        <f t="shared" ca="1" si="34"/>
        <v>0</v>
      </c>
      <c r="I558">
        <f t="shared" ca="1" si="35"/>
        <v>0</v>
      </c>
      <c r="J558" t="str">
        <f ca="1">IF(OR(H558=0,H558=""),"",SUM(I$1:I558))</f>
        <v/>
      </c>
      <c r="K558" t="str">
        <f ca="1">IF(OR(H558=0,H558=""),"",VLOOKUP(H558,#REF!,2,0))</f>
        <v/>
      </c>
      <c r="L558" t="str">
        <f ca="1">IF(K558="","",VLOOKUP(INDIRECT(ADDRESS(F558,IF(#REF!&lt;&gt;"С",1,3),,,"Регистрация")),C:E,3,0))</f>
        <v/>
      </c>
    </row>
    <row r="559" spans="5:12" x14ac:dyDescent="0.25">
      <c r="E559" t="str">
        <f>IF(C559="","",#REF!&amp;TEXT(B559,"000"))</f>
        <v/>
      </c>
      <c r="F559">
        <f t="shared" si="32"/>
        <v>141</v>
      </c>
      <c r="G559">
        <f t="shared" si="33"/>
        <v>5</v>
      </c>
      <c r="H559">
        <f t="shared" ca="1" si="34"/>
        <v>0</v>
      </c>
      <c r="I559">
        <f t="shared" ca="1" si="35"/>
        <v>0</v>
      </c>
      <c r="J559" t="str">
        <f ca="1">IF(OR(H559=0,H559=""),"",SUM(I$1:I559))</f>
        <v/>
      </c>
      <c r="K559" t="str">
        <f ca="1">IF(OR(H559=0,H559=""),"",VLOOKUP(H559,#REF!,2,0))</f>
        <v/>
      </c>
      <c r="L559" t="str">
        <f ca="1">IF(K559="","",VLOOKUP(INDIRECT(ADDRESS(F559,IF(#REF!&lt;&gt;"С",1,3),,,"Регистрация")),C:E,3,0))</f>
        <v/>
      </c>
    </row>
    <row r="560" spans="5:12" x14ac:dyDescent="0.25">
      <c r="E560" t="str">
        <f>IF(C560="","",#REF!&amp;TEXT(B560,"000"))</f>
        <v/>
      </c>
      <c r="F560">
        <f t="shared" si="32"/>
        <v>141</v>
      </c>
      <c r="G560">
        <f t="shared" si="33"/>
        <v>6</v>
      </c>
      <c r="H560">
        <f t="shared" ca="1" si="34"/>
        <v>0</v>
      </c>
      <c r="I560">
        <f t="shared" ca="1" si="35"/>
        <v>0</v>
      </c>
      <c r="J560" t="str">
        <f ca="1">IF(OR(H560=0,H560=""),"",SUM(I$1:I560))</f>
        <v/>
      </c>
      <c r="K560" t="str">
        <f ca="1">IF(OR(H560=0,H560=""),"",VLOOKUP(H560,#REF!,2,0))</f>
        <v/>
      </c>
      <c r="L560" t="str">
        <f ca="1">IF(K560="","",VLOOKUP(INDIRECT(ADDRESS(F560,IF(#REF!&lt;&gt;"С",1,3),,,"Регистрация")),C:E,3,0))</f>
        <v/>
      </c>
    </row>
    <row r="561" spans="5:12" x14ac:dyDescent="0.25">
      <c r="E561" t="str">
        <f>IF(C561="","",#REF!&amp;TEXT(B561,"000"))</f>
        <v/>
      </c>
      <c r="F561">
        <f t="shared" si="32"/>
        <v>142</v>
      </c>
      <c r="G561">
        <f t="shared" si="33"/>
        <v>3</v>
      </c>
      <c r="H561">
        <f t="shared" ca="1" si="34"/>
        <v>0</v>
      </c>
      <c r="I561">
        <f t="shared" ca="1" si="35"/>
        <v>0</v>
      </c>
      <c r="J561" t="str">
        <f ca="1">IF(OR(H561=0,H561=""),"",SUM(I$1:I561))</f>
        <v/>
      </c>
      <c r="K561" t="str">
        <f ca="1">IF(OR(H561=0,H561=""),"",VLOOKUP(H561,#REF!,2,0))</f>
        <v/>
      </c>
      <c r="L561" t="str">
        <f ca="1">IF(K561="","",VLOOKUP(INDIRECT(ADDRESS(F561,IF(#REF!&lt;&gt;"С",1,3),,,"Регистрация")),C:E,3,0))</f>
        <v/>
      </c>
    </row>
    <row r="562" spans="5:12" x14ac:dyDescent="0.25">
      <c r="E562" t="str">
        <f>IF(C562="","",#REF!&amp;TEXT(B562,"000"))</f>
        <v/>
      </c>
      <c r="F562">
        <f t="shared" si="32"/>
        <v>142</v>
      </c>
      <c r="G562">
        <f t="shared" si="33"/>
        <v>4</v>
      </c>
      <c r="H562">
        <f t="shared" ca="1" si="34"/>
        <v>0</v>
      </c>
      <c r="I562">
        <f t="shared" ca="1" si="35"/>
        <v>0</v>
      </c>
      <c r="J562" t="str">
        <f ca="1">IF(OR(H562=0,H562=""),"",SUM(I$1:I562))</f>
        <v/>
      </c>
      <c r="K562" t="str">
        <f ca="1">IF(OR(H562=0,H562=""),"",VLOOKUP(H562,#REF!,2,0))</f>
        <v/>
      </c>
      <c r="L562" t="str">
        <f ca="1">IF(K562="","",VLOOKUP(INDIRECT(ADDRESS(F562,IF(#REF!&lt;&gt;"С",1,3),,,"Регистрация")),C:E,3,0))</f>
        <v/>
      </c>
    </row>
    <row r="563" spans="5:12" x14ac:dyDescent="0.25">
      <c r="E563" t="str">
        <f>IF(C563="","",#REF!&amp;TEXT(B563,"000"))</f>
        <v/>
      </c>
      <c r="F563">
        <f t="shared" si="32"/>
        <v>142</v>
      </c>
      <c r="G563">
        <f t="shared" si="33"/>
        <v>5</v>
      </c>
      <c r="H563">
        <f t="shared" ca="1" si="34"/>
        <v>0</v>
      </c>
      <c r="I563">
        <f t="shared" ca="1" si="35"/>
        <v>0</v>
      </c>
      <c r="J563" t="str">
        <f ca="1">IF(OR(H563=0,H563=""),"",SUM(I$1:I563))</f>
        <v/>
      </c>
      <c r="K563" t="str">
        <f ca="1">IF(OR(H563=0,H563=""),"",VLOOKUP(H563,#REF!,2,0))</f>
        <v/>
      </c>
      <c r="L563" t="str">
        <f ca="1">IF(K563="","",VLOOKUP(INDIRECT(ADDRESS(F563,IF(#REF!&lt;&gt;"С",1,3),,,"Регистрация")),C:E,3,0))</f>
        <v/>
      </c>
    </row>
    <row r="564" spans="5:12" x14ac:dyDescent="0.25">
      <c r="E564" t="str">
        <f>IF(C564="","",#REF!&amp;TEXT(B564,"000"))</f>
        <v/>
      </c>
      <c r="F564">
        <f t="shared" si="32"/>
        <v>142</v>
      </c>
      <c r="G564">
        <f t="shared" si="33"/>
        <v>6</v>
      </c>
      <c r="H564">
        <f t="shared" ca="1" si="34"/>
        <v>0</v>
      </c>
      <c r="I564">
        <f t="shared" ca="1" si="35"/>
        <v>0</v>
      </c>
      <c r="J564" t="str">
        <f ca="1">IF(OR(H564=0,H564=""),"",SUM(I$1:I564))</f>
        <v/>
      </c>
      <c r="K564" t="str">
        <f ca="1">IF(OR(H564=0,H564=""),"",VLOOKUP(H564,#REF!,2,0))</f>
        <v/>
      </c>
      <c r="L564" t="str">
        <f ca="1">IF(K564="","",VLOOKUP(INDIRECT(ADDRESS(F564,IF(#REF!&lt;&gt;"С",1,3),,,"Регистрация")),C:E,3,0))</f>
        <v/>
      </c>
    </row>
    <row r="565" spans="5:12" x14ac:dyDescent="0.25">
      <c r="E565" t="str">
        <f>IF(C565="","",#REF!&amp;TEXT(B565,"000"))</f>
        <v/>
      </c>
      <c r="F565">
        <f t="shared" si="32"/>
        <v>143</v>
      </c>
      <c r="G565">
        <f t="shared" si="33"/>
        <v>3</v>
      </c>
      <c r="H565">
        <f t="shared" ca="1" si="34"/>
        <v>0</v>
      </c>
      <c r="I565">
        <f t="shared" ca="1" si="35"/>
        <v>0</v>
      </c>
      <c r="J565" t="str">
        <f ca="1">IF(OR(H565=0,H565=""),"",SUM(I$1:I565))</f>
        <v/>
      </c>
      <c r="K565" t="str">
        <f ca="1">IF(OR(H565=0,H565=""),"",VLOOKUP(H565,#REF!,2,0))</f>
        <v/>
      </c>
      <c r="L565" t="str">
        <f ca="1">IF(K565="","",VLOOKUP(INDIRECT(ADDRESS(F565,IF(#REF!&lt;&gt;"С",1,3),,,"Регистрация")),C:E,3,0))</f>
        <v/>
      </c>
    </row>
    <row r="566" spans="5:12" x14ac:dyDescent="0.25">
      <c r="E566" t="str">
        <f>IF(C566="","",#REF!&amp;TEXT(B566,"000"))</f>
        <v/>
      </c>
      <c r="F566">
        <f t="shared" si="32"/>
        <v>143</v>
      </c>
      <c r="G566">
        <f t="shared" si="33"/>
        <v>4</v>
      </c>
      <c r="H566">
        <f t="shared" ca="1" si="34"/>
        <v>0</v>
      </c>
      <c r="I566">
        <f t="shared" ca="1" si="35"/>
        <v>0</v>
      </c>
      <c r="J566" t="str">
        <f ca="1">IF(OR(H566=0,H566=""),"",SUM(I$1:I566))</f>
        <v/>
      </c>
      <c r="K566" t="str">
        <f ca="1">IF(OR(H566=0,H566=""),"",VLOOKUP(H566,#REF!,2,0))</f>
        <v/>
      </c>
      <c r="L566" t="str">
        <f ca="1">IF(K566="","",VLOOKUP(INDIRECT(ADDRESS(F566,IF(#REF!&lt;&gt;"С",1,3),,,"Регистрация")),C:E,3,0))</f>
        <v/>
      </c>
    </row>
    <row r="567" spans="5:12" x14ac:dyDescent="0.25">
      <c r="E567" t="str">
        <f>IF(C567="","",#REF!&amp;TEXT(B567,"000"))</f>
        <v/>
      </c>
      <c r="F567">
        <f t="shared" si="32"/>
        <v>143</v>
      </c>
      <c r="G567">
        <f t="shared" si="33"/>
        <v>5</v>
      </c>
      <c r="H567">
        <f t="shared" ca="1" si="34"/>
        <v>0</v>
      </c>
      <c r="I567">
        <f t="shared" ca="1" si="35"/>
        <v>0</v>
      </c>
      <c r="J567" t="str">
        <f ca="1">IF(OR(H567=0,H567=""),"",SUM(I$1:I567))</f>
        <v/>
      </c>
      <c r="K567" t="str">
        <f ca="1">IF(OR(H567=0,H567=""),"",VLOOKUP(H567,#REF!,2,0))</f>
        <v/>
      </c>
      <c r="L567" t="str">
        <f ca="1">IF(K567="","",VLOOKUP(INDIRECT(ADDRESS(F567,IF(#REF!&lt;&gt;"С",1,3),,,"Регистрация")),C:E,3,0))</f>
        <v/>
      </c>
    </row>
    <row r="568" spans="5:12" x14ac:dyDescent="0.25">
      <c r="E568" t="str">
        <f>IF(C568="","",#REF!&amp;TEXT(B568,"000"))</f>
        <v/>
      </c>
      <c r="F568">
        <f t="shared" si="32"/>
        <v>143</v>
      </c>
      <c r="G568">
        <f t="shared" si="33"/>
        <v>6</v>
      </c>
      <c r="H568">
        <f t="shared" ca="1" si="34"/>
        <v>0</v>
      </c>
      <c r="I568">
        <f t="shared" ca="1" si="35"/>
        <v>0</v>
      </c>
      <c r="J568" t="str">
        <f ca="1">IF(OR(H568=0,H568=""),"",SUM(I$1:I568))</f>
        <v/>
      </c>
      <c r="K568" t="str">
        <f ca="1">IF(OR(H568=0,H568=""),"",VLOOKUP(H568,#REF!,2,0))</f>
        <v/>
      </c>
      <c r="L568" t="str">
        <f ca="1">IF(K568="","",VLOOKUP(INDIRECT(ADDRESS(F568,IF(#REF!&lt;&gt;"С",1,3),,,"Регистрация")),C:E,3,0))</f>
        <v/>
      </c>
    </row>
    <row r="569" spans="5:12" x14ac:dyDescent="0.25">
      <c r="E569" t="str">
        <f>IF(C569="","",#REF!&amp;TEXT(B569,"000"))</f>
        <v/>
      </c>
      <c r="F569">
        <f t="shared" si="32"/>
        <v>144</v>
      </c>
      <c r="G569">
        <f t="shared" si="33"/>
        <v>3</v>
      </c>
      <c r="H569">
        <f t="shared" ca="1" si="34"/>
        <v>0</v>
      </c>
      <c r="I569">
        <f t="shared" ca="1" si="35"/>
        <v>0</v>
      </c>
      <c r="J569" t="str">
        <f ca="1">IF(OR(H569=0,H569=""),"",SUM(I$1:I569))</f>
        <v/>
      </c>
      <c r="K569" t="str">
        <f ca="1">IF(OR(H569=0,H569=""),"",VLOOKUP(H569,#REF!,2,0))</f>
        <v/>
      </c>
      <c r="L569" t="str">
        <f ca="1">IF(K569="","",VLOOKUP(INDIRECT(ADDRESS(F569,IF(#REF!&lt;&gt;"С",1,3),,,"Регистрация")),C:E,3,0))</f>
        <v/>
      </c>
    </row>
    <row r="570" spans="5:12" x14ac:dyDescent="0.25">
      <c r="E570" t="str">
        <f>IF(C570="","",#REF!&amp;TEXT(B570,"000"))</f>
        <v/>
      </c>
      <c r="F570">
        <f t="shared" si="32"/>
        <v>144</v>
      </c>
      <c r="G570">
        <f t="shared" si="33"/>
        <v>4</v>
      </c>
      <c r="H570">
        <f t="shared" ca="1" si="34"/>
        <v>0</v>
      </c>
      <c r="I570">
        <f t="shared" ca="1" si="35"/>
        <v>0</v>
      </c>
      <c r="J570" t="str">
        <f ca="1">IF(OR(H570=0,H570=""),"",SUM(I$1:I570))</f>
        <v/>
      </c>
      <c r="K570" t="str">
        <f ca="1">IF(OR(H570=0,H570=""),"",VLOOKUP(H570,#REF!,2,0))</f>
        <v/>
      </c>
      <c r="L570" t="str">
        <f ca="1">IF(K570="","",VLOOKUP(INDIRECT(ADDRESS(F570,IF(#REF!&lt;&gt;"С",1,3),,,"Регистрация")),C:E,3,0))</f>
        <v/>
      </c>
    </row>
    <row r="571" spans="5:12" x14ac:dyDescent="0.25">
      <c r="E571" t="str">
        <f>IF(C571="","",#REF!&amp;TEXT(B571,"000"))</f>
        <v/>
      </c>
      <c r="F571">
        <f t="shared" si="32"/>
        <v>144</v>
      </c>
      <c r="G571">
        <f t="shared" si="33"/>
        <v>5</v>
      </c>
      <c r="H571">
        <f t="shared" ca="1" si="34"/>
        <v>0</v>
      </c>
      <c r="I571">
        <f t="shared" ca="1" si="35"/>
        <v>0</v>
      </c>
      <c r="J571" t="str">
        <f ca="1">IF(OR(H571=0,H571=""),"",SUM(I$1:I571))</f>
        <v/>
      </c>
      <c r="K571" t="str">
        <f ca="1">IF(OR(H571=0,H571=""),"",VLOOKUP(H571,#REF!,2,0))</f>
        <v/>
      </c>
      <c r="L571" t="str">
        <f ca="1">IF(K571="","",VLOOKUP(INDIRECT(ADDRESS(F571,IF(#REF!&lt;&gt;"С",1,3),,,"Регистрация")),C:E,3,0))</f>
        <v/>
      </c>
    </row>
    <row r="572" spans="5:12" x14ac:dyDescent="0.25">
      <c r="E572" t="str">
        <f>IF(C572="","",#REF!&amp;TEXT(B572,"000"))</f>
        <v/>
      </c>
      <c r="F572">
        <f t="shared" si="32"/>
        <v>144</v>
      </c>
      <c r="G572">
        <f t="shared" si="33"/>
        <v>6</v>
      </c>
      <c r="H572">
        <f t="shared" ca="1" si="34"/>
        <v>0</v>
      </c>
      <c r="I572">
        <f t="shared" ca="1" si="35"/>
        <v>0</v>
      </c>
      <c r="J572" t="str">
        <f ca="1">IF(OR(H572=0,H572=""),"",SUM(I$1:I572))</f>
        <v/>
      </c>
      <c r="K572" t="str">
        <f ca="1">IF(OR(H572=0,H572=""),"",VLOOKUP(H572,#REF!,2,0))</f>
        <v/>
      </c>
      <c r="L572" t="str">
        <f ca="1">IF(K572="","",VLOOKUP(INDIRECT(ADDRESS(F572,IF(#REF!&lt;&gt;"С",1,3),,,"Регистрация")),C:E,3,0))</f>
        <v/>
      </c>
    </row>
    <row r="573" spans="5:12" x14ac:dyDescent="0.25">
      <c r="E573" t="str">
        <f>IF(C573="","",#REF!&amp;TEXT(B573,"000"))</f>
        <v/>
      </c>
      <c r="F573">
        <f t="shared" si="32"/>
        <v>145</v>
      </c>
      <c r="G573">
        <f t="shared" si="33"/>
        <v>3</v>
      </c>
      <c r="H573">
        <f t="shared" ca="1" si="34"/>
        <v>0</v>
      </c>
      <c r="I573">
        <f t="shared" ca="1" si="35"/>
        <v>0</v>
      </c>
      <c r="J573" t="str">
        <f ca="1">IF(OR(H573=0,H573=""),"",SUM(I$1:I573))</f>
        <v/>
      </c>
      <c r="K573" t="str">
        <f ca="1">IF(OR(H573=0,H573=""),"",VLOOKUP(H573,#REF!,2,0))</f>
        <v/>
      </c>
      <c r="L573" t="str">
        <f ca="1">IF(K573="","",VLOOKUP(INDIRECT(ADDRESS(F573,IF(#REF!&lt;&gt;"С",1,3),,,"Регистрация")),C:E,3,0))</f>
        <v/>
      </c>
    </row>
    <row r="574" spans="5:12" x14ac:dyDescent="0.25">
      <c r="E574" t="str">
        <f>IF(C574="","",#REF!&amp;TEXT(B574,"000"))</f>
        <v/>
      </c>
      <c r="F574">
        <f t="shared" si="32"/>
        <v>145</v>
      </c>
      <c r="G574">
        <f t="shared" si="33"/>
        <v>4</v>
      </c>
      <c r="H574">
        <f t="shared" ca="1" si="34"/>
        <v>0</v>
      </c>
      <c r="I574">
        <f t="shared" ca="1" si="35"/>
        <v>0</v>
      </c>
      <c r="J574" t="str">
        <f ca="1">IF(OR(H574=0,H574=""),"",SUM(I$1:I574))</f>
        <v/>
      </c>
      <c r="K574" t="str">
        <f ca="1">IF(OR(H574=0,H574=""),"",VLOOKUP(H574,#REF!,2,0))</f>
        <v/>
      </c>
      <c r="L574" t="str">
        <f ca="1">IF(K574="","",VLOOKUP(INDIRECT(ADDRESS(F574,IF(#REF!&lt;&gt;"С",1,3),,,"Регистрация")),C:E,3,0))</f>
        <v/>
      </c>
    </row>
    <row r="575" spans="5:12" x14ac:dyDescent="0.25">
      <c r="E575" t="str">
        <f>IF(C575="","",#REF!&amp;TEXT(B575,"000"))</f>
        <v/>
      </c>
      <c r="F575">
        <f t="shared" si="32"/>
        <v>145</v>
      </c>
      <c r="G575">
        <f t="shared" si="33"/>
        <v>5</v>
      </c>
      <c r="H575">
        <f t="shared" ca="1" si="34"/>
        <v>0</v>
      </c>
      <c r="I575">
        <f t="shared" ca="1" si="35"/>
        <v>0</v>
      </c>
      <c r="J575" t="str">
        <f ca="1">IF(OR(H575=0,H575=""),"",SUM(I$1:I575))</f>
        <v/>
      </c>
      <c r="K575" t="str">
        <f ca="1">IF(OR(H575=0,H575=""),"",VLOOKUP(H575,#REF!,2,0))</f>
        <v/>
      </c>
      <c r="L575" t="str">
        <f ca="1">IF(K575="","",VLOOKUP(INDIRECT(ADDRESS(F575,IF(#REF!&lt;&gt;"С",1,3),,,"Регистрация")),C:E,3,0))</f>
        <v/>
      </c>
    </row>
    <row r="576" spans="5:12" x14ac:dyDescent="0.25">
      <c r="E576" t="str">
        <f>IF(C576="","",#REF!&amp;TEXT(B576,"000"))</f>
        <v/>
      </c>
      <c r="F576">
        <f t="shared" si="32"/>
        <v>145</v>
      </c>
      <c r="G576">
        <f t="shared" si="33"/>
        <v>6</v>
      </c>
      <c r="H576">
        <f t="shared" ca="1" si="34"/>
        <v>0</v>
      </c>
      <c r="I576">
        <f t="shared" ca="1" si="35"/>
        <v>0</v>
      </c>
      <c r="J576" t="str">
        <f ca="1">IF(OR(H576=0,H576=""),"",SUM(I$1:I576))</f>
        <v/>
      </c>
      <c r="K576" t="str">
        <f ca="1">IF(OR(H576=0,H576=""),"",VLOOKUP(H576,#REF!,2,0))</f>
        <v/>
      </c>
      <c r="L576" t="str">
        <f ca="1">IF(K576="","",VLOOKUP(INDIRECT(ADDRESS(F576,IF(#REF!&lt;&gt;"С",1,3),,,"Регистрация")),C:E,3,0))</f>
        <v/>
      </c>
    </row>
    <row r="577" spans="5:12" x14ac:dyDescent="0.25">
      <c r="E577" t="str">
        <f>IF(C577="","",#REF!&amp;TEXT(B577,"000"))</f>
        <v/>
      </c>
      <c r="F577">
        <f t="shared" si="32"/>
        <v>146</v>
      </c>
      <c r="G577">
        <f t="shared" si="33"/>
        <v>3</v>
      </c>
      <c r="H577">
        <f t="shared" ca="1" si="34"/>
        <v>0</v>
      </c>
      <c r="I577">
        <f t="shared" ca="1" si="35"/>
        <v>0</v>
      </c>
      <c r="J577" t="str">
        <f ca="1">IF(OR(H577=0,H577=""),"",SUM(I$1:I577))</f>
        <v/>
      </c>
      <c r="K577" t="str">
        <f ca="1">IF(OR(H577=0,H577=""),"",VLOOKUP(H577,#REF!,2,0))</f>
        <v/>
      </c>
      <c r="L577" t="str">
        <f ca="1">IF(K577="","",VLOOKUP(INDIRECT(ADDRESS(F577,IF(#REF!&lt;&gt;"С",1,3),,,"Регистрация")),C:E,3,0))</f>
        <v/>
      </c>
    </row>
    <row r="578" spans="5:12" x14ac:dyDescent="0.25">
      <c r="E578" t="str">
        <f>IF(C578="","",#REF!&amp;TEXT(B578,"000"))</f>
        <v/>
      </c>
      <c r="F578">
        <f t="shared" ref="F578:F600" si="36">QUOTIENT(ROW()+7,4)</f>
        <v>146</v>
      </c>
      <c r="G578">
        <f t="shared" ref="G578:G600" si="37">MOD(ROW()-1,4)+3</f>
        <v>4</v>
      </c>
      <c r="H578">
        <f t="shared" ref="H578:H600" ca="1" si="38">INDIRECT(ADDRESS(F578,G578,,,"Регистрация"))</f>
        <v>0</v>
      </c>
      <c r="I578">
        <f t="shared" ref="I578:I600" ca="1" si="39">IF(OR(H578=0,H578=""),0,1)</f>
        <v>0</v>
      </c>
      <c r="J578" t="str">
        <f ca="1">IF(OR(H578=0,H578=""),"",SUM(I$1:I578))</f>
        <v/>
      </c>
      <c r="K578" t="str">
        <f ca="1">IF(OR(H578=0,H578=""),"",VLOOKUP(H578,#REF!,2,0))</f>
        <v/>
      </c>
      <c r="L578" t="str">
        <f ca="1">IF(K578="","",VLOOKUP(INDIRECT(ADDRESS(F578,IF(#REF!&lt;&gt;"С",1,3),,,"Регистрация")),C:E,3,0))</f>
        <v/>
      </c>
    </row>
    <row r="579" spans="5:12" x14ac:dyDescent="0.25">
      <c r="E579" t="str">
        <f>IF(C579="","",#REF!&amp;TEXT(B579,"000"))</f>
        <v/>
      </c>
      <c r="F579">
        <f t="shared" si="36"/>
        <v>146</v>
      </c>
      <c r="G579">
        <f t="shared" si="37"/>
        <v>5</v>
      </c>
      <c r="H579">
        <f t="shared" ca="1" si="38"/>
        <v>0</v>
      </c>
      <c r="I579">
        <f t="shared" ca="1" si="39"/>
        <v>0</v>
      </c>
      <c r="J579" t="str">
        <f ca="1">IF(OR(H579=0,H579=""),"",SUM(I$1:I579))</f>
        <v/>
      </c>
      <c r="K579" t="str">
        <f ca="1">IF(OR(H579=0,H579=""),"",VLOOKUP(H579,#REF!,2,0))</f>
        <v/>
      </c>
      <c r="L579" t="str">
        <f ca="1">IF(K579="","",VLOOKUP(INDIRECT(ADDRESS(F579,IF(#REF!&lt;&gt;"С",1,3),,,"Регистрация")),C:E,3,0))</f>
        <v/>
      </c>
    </row>
    <row r="580" spans="5:12" x14ac:dyDescent="0.25">
      <c r="E580" t="str">
        <f>IF(C580="","",#REF!&amp;TEXT(B580,"000"))</f>
        <v/>
      </c>
      <c r="F580">
        <f t="shared" si="36"/>
        <v>146</v>
      </c>
      <c r="G580">
        <f t="shared" si="37"/>
        <v>6</v>
      </c>
      <c r="H580">
        <f t="shared" ca="1" si="38"/>
        <v>0</v>
      </c>
      <c r="I580">
        <f t="shared" ca="1" si="39"/>
        <v>0</v>
      </c>
      <c r="J580" t="str">
        <f ca="1">IF(OR(H580=0,H580=""),"",SUM(I$1:I580))</f>
        <v/>
      </c>
      <c r="K580" t="str">
        <f ca="1">IF(OR(H580=0,H580=""),"",VLOOKUP(H580,#REF!,2,0))</f>
        <v/>
      </c>
      <c r="L580" t="str">
        <f ca="1">IF(K580="","",VLOOKUP(INDIRECT(ADDRESS(F580,IF(#REF!&lt;&gt;"С",1,3),,,"Регистрация")),C:E,3,0))</f>
        <v/>
      </c>
    </row>
    <row r="581" spans="5:12" x14ac:dyDescent="0.25">
      <c r="E581" t="str">
        <f>IF(C581="","",#REF!&amp;TEXT(B581,"000"))</f>
        <v/>
      </c>
      <c r="F581">
        <f t="shared" si="36"/>
        <v>147</v>
      </c>
      <c r="G581">
        <f t="shared" si="37"/>
        <v>3</v>
      </c>
      <c r="H581">
        <f t="shared" ca="1" si="38"/>
        <v>0</v>
      </c>
      <c r="I581">
        <f t="shared" ca="1" si="39"/>
        <v>0</v>
      </c>
      <c r="J581" t="str">
        <f ca="1">IF(OR(H581=0,H581=""),"",SUM(I$1:I581))</f>
        <v/>
      </c>
      <c r="K581" t="str">
        <f ca="1">IF(OR(H581=0,H581=""),"",VLOOKUP(H581,#REF!,2,0))</f>
        <v/>
      </c>
      <c r="L581" t="str">
        <f ca="1">IF(K581="","",VLOOKUP(INDIRECT(ADDRESS(F581,IF(#REF!&lt;&gt;"С",1,3),,,"Регистрация")),C:E,3,0))</f>
        <v/>
      </c>
    </row>
    <row r="582" spans="5:12" x14ac:dyDescent="0.25">
      <c r="E582" t="str">
        <f>IF(C582="","",#REF!&amp;TEXT(B582,"000"))</f>
        <v/>
      </c>
      <c r="F582">
        <f t="shared" si="36"/>
        <v>147</v>
      </c>
      <c r="G582">
        <f t="shared" si="37"/>
        <v>4</v>
      </c>
      <c r="H582">
        <f t="shared" ca="1" si="38"/>
        <v>0</v>
      </c>
      <c r="I582">
        <f t="shared" ca="1" si="39"/>
        <v>0</v>
      </c>
      <c r="J582" t="str">
        <f ca="1">IF(OR(H582=0,H582=""),"",SUM(I$1:I582))</f>
        <v/>
      </c>
      <c r="K582" t="str">
        <f ca="1">IF(OR(H582=0,H582=""),"",VLOOKUP(H582,#REF!,2,0))</f>
        <v/>
      </c>
      <c r="L582" t="str">
        <f ca="1">IF(K582="","",VLOOKUP(INDIRECT(ADDRESS(F582,IF(#REF!&lt;&gt;"С",1,3),,,"Регистрация")),C:E,3,0))</f>
        <v/>
      </c>
    </row>
    <row r="583" spans="5:12" x14ac:dyDescent="0.25">
      <c r="E583" t="str">
        <f>IF(C583="","",#REF!&amp;TEXT(B583,"000"))</f>
        <v/>
      </c>
      <c r="F583">
        <f t="shared" si="36"/>
        <v>147</v>
      </c>
      <c r="G583">
        <f t="shared" si="37"/>
        <v>5</v>
      </c>
      <c r="H583">
        <f t="shared" ca="1" si="38"/>
        <v>0</v>
      </c>
      <c r="I583">
        <f t="shared" ca="1" si="39"/>
        <v>0</v>
      </c>
      <c r="J583" t="str">
        <f ca="1">IF(OR(H583=0,H583=""),"",SUM(I$1:I583))</f>
        <v/>
      </c>
      <c r="K583" t="str">
        <f ca="1">IF(OR(H583=0,H583=""),"",VLOOKUP(H583,#REF!,2,0))</f>
        <v/>
      </c>
      <c r="L583" t="str">
        <f ca="1">IF(K583="","",VLOOKUP(INDIRECT(ADDRESS(F583,IF(#REF!&lt;&gt;"С",1,3),,,"Регистрация")),C:E,3,0))</f>
        <v/>
      </c>
    </row>
    <row r="584" spans="5:12" x14ac:dyDescent="0.25">
      <c r="E584" t="str">
        <f>IF(C584="","",#REF!&amp;TEXT(B584,"000"))</f>
        <v/>
      </c>
      <c r="F584">
        <f t="shared" si="36"/>
        <v>147</v>
      </c>
      <c r="G584">
        <f t="shared" si="37"/>
        <v>6</v>
      </c>
      <c r="H584">
        <f t="shared" ca="1" si="38"/>
        <v>0</v>
      </c>
      <c r="I584">
        <f t="shared" ca="1" si="39"/>
        <v>0</v>
      </c>
      <c r="J584" t="str">
        <f ca="1">IF(OR(H584=0,H584=""),"",SUM(I$1:I584))</f>
        <v/>
      </c>
      <c r="K584" t="str">
        <f ca="1">IF(OR(H584=0,H584=""),"",VLOOKUP(H584,#REF!,2,0))</f>
        <v/>
      </c>
      <c r="L584" t="str">
        <f ca="1">IF(K584="","",VLOOKUP(INDIRECT(ADDRESS(F584,IF(#REF!&lt;&gt;"С",1,3),,,"Регистрация")),C:E,3,0))</f>
        <v/>
      </c>
    </row>
    <row r="585" spans="5:12" x14ac:dyDescent="0.25">
      <c r="E585" t="str">
        <f>IF(C585="","",#REF!&amp;TEXT(B585,"000"))</f>
        <v/>
      </c>
      <c r="F585">
        <f t="shared" si="36"/>
        <v>148</v>
      </c>
      <c r="G585">
        <f t="shared" si="37"/>
        <v>3</v>
      </c>
      <c r="H585">
        <f t="shared" ca="1" si="38"/>
        <v>0</v>
      </c>
      <c r="I585">
        <f t="shared" ca="1" si="39"/>
        <v>0</v>
      </c>
      <c r="J585" t="str">
        <f ca="1">IF(OR(H585=0,H585=""),"",SUM(I$1:I585))</f>
        <v/>
      </c>
      <c r="K585" t="str">
        <f ca="1">IF(OR(H585=0,H585=""),"",VLOOKUP(H585,#REF!,2,0))</f>
        <v/>
      </c>
      <c r="L585" t="str">
        <f ca="1">IF(K585="","",VLOOKUP(INDIRECT(ADDRESS(F585,IF(#REF!&lt;&gt;"С",1,3),,,"Регистрация")),C:E,3,0))</f>
        <v/>
      </c>
    </row>
    <row r="586" spans="5:12" x14ac:dyDescent="0.25">
      <c r="E586" t="str">
        <f>IF(C586="","",#REF!&amp;TEXT(B586,"000"))</f>
        <v/>
      </c>
      <c r="F586">
        <f t="shared" si="36"/>
        <v>148</v>
      </c>
      <c r="G586">
        <f t="shared" si="37"/>
        <v>4</v>
      </c>
      <c r="H586">
        <f t="shared" ca="1" si="38"/>
        <v>0</v>
      </c>
      <c r="I586">
        <f t="shared" ca="1" si="39"/>
        <v>0</v>
      </c>
      <c r="J586" t="str">
        <f ca="1">IF(OR(H586=0,H586=""),"",SUM(I$1:I586))</f>
        <v/>
      </c>
      <c r="K586" t="str">
        <f ca="1">IF(OR(H586=0,H586=""),"",VLOOKUP(H586,#REF!,2,0))</f>
        <v/>
      </c>
      <c r="L586" t="str">
        <f ca="1">IF(K586="","",VLOOKUP(INDIRECT(ADDRESS(F586,IF(#REF!&lt;&gt;"С",1,3),,,"Регистрация")),C:E,3,0))</f>
        <v/>
      </c>
    </row>
    <row r="587" spans="5:12" x14ac:dyDescent="0.25">
      <c r="E587" t="str">
        <f>IF(C587="","",#REF!&amp;TEXT(B587,"000"))</f>
        <v/>
      </c>
      <c r="F587">
        <f t="shared" si="36"/>
        <v>148</v>
      </c>
      <c r="G587">
        <f t="shared" si="37"/>
        <v>5</v>
      </c>
      <c r="H587">
        <f t="shared" ca="1" si="38"/>
        <v>0</v>
      </c>
      <c r="I587">
        <f t="shared" ca="1" si="39"/>
        <v>0</v>
      </c>
      <c r="J587" t="str">
        <f ca="1">IF(OR(H587=0,H587=""),"",SUM(I$1:I587))</f>
        <v/>
      </c>
      <c r="K587" t="str">
        <f ca="1">IF(OR(H587=0,H587=""),"",VLOOKUP(H587,#REF!,2,0))</f>
        <v/>
      </c>
      <c r="L587" t="str">
        <f ca="1">IF(K587="","",VLOOKUP(INDIRECT(ADDRESS(F587,IF(#REF!&lt;&gt;"С",1,3),,,"Регистрация")),C:E,3,0))</f>
        <v/>
      </c>
    </row>
    <row r="588" spans="5:12" x14ac:dyDescent="0.25">
      <c r="E588" t="str">
        <f>IF(C588="","",#REF!&amp;TEXT(B588,"000"))</f>
        <v/>
      </c>
      <c r="F588">
        <f t="shared" si="36"/>
        <v>148</v>
      </c>
      <c r="G588">
        <f t="shared" si="37"/>
        <v>6</v>
      </c>
      <c r="H588">
        <f t="shared" ca="1" si="38"/>
        <v>0</v>
      </c>
      <c r="I588">
        <f t="shared" ca="1" si="39"/>
        <v>0</v>
      </c>
      <c r="J588" t="str">
        <f ca="1">IF(OR(H588=0,H588=""),"",SUM(I$1:I588))</f>
        <v/>
      </c>
      <c r="K588" t="str">
        <f ca="1">IF(OR(H588=0,H588=""),"",VLOOKUP(H588,#REF!,2,0))</f>
        <v/>
      </c>
      <c r="L588" t="str">
        <f ca="1">IF(K588="","",VLOOKUP(INDIRECT(ADDRESS(F588,IF(#REF!&lt;&gt;"С",1,3),,,"Регистрация")),C:E,3,0))</f>
        <v/>
      </c>
    </row>
    <row r="589" spans="5:12" x14ac:dyDescent="0.25">
      <c r="E589" t="str">
        <f>IF(C589="","",#REF!&amp;TEXT(B589,"000"))</f>
        <v/>
      </c>
      <c r="F589">
        <f t="shared" si="36"/>
        <v>149</v>
      </c>
      <c r="G589">
        <f t="shared" si="37"/>
        <v>3</v>
      </c>
      <c r="H589">
        <f t="shared" ca="1" si="38"/>
        <v>0</v>
      </c>
      <c r="I589">
        <f t="shared" ca="1" si="39"/>
        <v>0</v>
      </c>
      <c r="J589" t="str">
        <f ca="1">IF(OR(H589=0,H589=""),"",SUM(I$1:I589))</f>
        <v/>
      </c>
      <c r="K589" t="str">
        <f ca="1">IF(OR(H589=0,H589=""),"",VLOOKUP(H589,#REF!,2,0))</f>
        <v/>
      </c>
      <c r="L589" t="str">
        <f ca="1">IF(K589="","",VLOOKUP(INDIRECT(ADDRESS(F589,IF(#REF!&lt;&gt;"С",1,3),,,"Регистрация")),C:E,3,0))</f>
        <v/>
      </c>
    </row>
    <row r="590" spans="5:12" x14ac:dyDescent="0.25">
      <c r="E590" t="str">
        <f>IF(C590="","",#REF!&amp;TEXT(B590,"000"))</f>
        <v/>
      </c>
      <c r="F590">
        <f t="shared" si="36"/>
        <v>149</v>
      </c>
      <c r="G590">
        <f t="shared" si="37"/>
        <v>4</v>
      </c>
      <c r="H590">
        <f t="shared" ca="1" si="38"/>
        <v>0</v>
      </c>
      <c r="I590">
        <f t="shared" ca="1" si="39"/>
        <v>0</v>
      </c>
      <c r="J590" t="str">
        <f ca="1">IF(OR(H590=0,H590=""),"",SUM(I$1:I590))</f>
        <v/>
      </c>
      <c r="K590" t="str">
        <f ca="1">IF(OR(H590=0,H590=""),"",VLOOKUP(H590,#REF!,2,0))</f>
        <v/>
      </c>
      <c r="L590" t="str">
        <f ca="1">IF(K590="","",VLOOKUP(INDIRECT(ADDRESS(F590,IF(#REF!&lt;&gt;"С",1,3),,,"Регистрация")),C:E,3,0))</f>
        <v/>
      </c>
    </row>
    <row r="591" spans="5:12" x14ac:dyDescent="0.25">
      <c r="E591" t="str">
        <f>IF(C591="","",#REF!&amp;TEXT(B591,"000"))</f>
        <v/>
      </c>
      <c r="F591">
        <f t="shared" si="36"/>
        <v>149</v>
      </c>
      <c r="G591">
        <f t="shared" si="37"/>
        <v>5</v>
      </c>
      <c r="H591">
        <f t="shared" ca="1" si="38"/>
        <v>0</v>
      </c>
      <c r="I591">
        <f t="shared" ca="1" si="39"/>
        <v>0</v>
      </c>
      <c r="J591" t="str">
        <f ca="1">IF(OR(H591=0,H591=""),"",SUM(I$1:I591))</f>
        <v/>
      </c>
      <c r="K591" t="str">
        <f ca="1">IF(OR(H591=0,H591=""),"",VLOOKUP(H591,#REF!,2,0))</f>
        <v/>
      </c>
      <c r="L591" t="str">
        <f ca="1">IF(K591="","",VLOOKUP(INDIRECT(ADDRESS(F591,IF(#REF!&lt;&gt;"С",1,3),,,"Регистрация")),C:E,3,0))</f>
        <v/>
      </c>
    </row>
    <row r="592" spans="5:12" x14ac:dyDescent="0.25">
      <c r="E592" t="str">
        <f>IF(C592="","",#REF!&amp;TEXT(B592,"000"))</f>
        <v/>
      </c>
      <c r="F592">
        <f t="shared" si="36"/>
        <v>149</v>
      </c>
      <c r="G592">
        <f t="shared" si="37"/>
        <v>6</v>
      </c>
      <c r="H592">
        <f t="shared" ca="1" si="38"/>
        <v>0</v>
      </c>
      <c r="I592">
        <f t="shared" ca="1" si="39"/>
        <v>0</v>
      </c>
      <c r="J592" t="str">
        <f ca="1">IF(OR(H592=0,H592=""),"",SUM(I$1:I592))</f>
        <v/>
      </c>
      <c r="K592" t="str">
        <f ca="1">IF(OR(H592=0,H592=""),"",VLOOKUP(H592,#REF!,2,0))</f>
        <v/>
      </c>
      <c r="L592" t="str">
        <f ca="1">IF(K592="","",VLOOKUP(INDIRECT(ADDRESS(F592,IF(#REF!&lt;&gt;"С",1,3),,,"Регистрация")),C:E,3,0))</f>
        <v/>
      </c>
    </row>
    <row r="593" spans="5:12" x14ac:dyDescent="0.25">
      <c r="E593" t="str">
        <f>IF(C593="","",#REF!&amp;TEXT(B593,"000"))</f>
        <v/>
      </c>
      <c r="F593">
        <f t="shared" si="36"/>
        <v>150</v>
      </c>
      <c r="G593">
        <f t="shared" si="37"/>
        <v>3</v>
      </c>
      <c r="H593">
        <f t="shared" ca="1" si="38"/>
        <v>0</v>
      </c>
      <c r="I593">
        <f t="shared" ca="1" si="39"/>
        <v>0</v>
      </c>
      <c r="J593" t="str">
        <f ca="1">IF(OR(H593=0,H593=""),"",SUM(I$1:I593))</f>
        <v/>
      </c>
      <c r="K593" t="str">
        <f ca="1">IF(OR(H593=0,H593=""),"",VLOOKUP(H593,#REF!,2,0))</f>
        <v/>
      </c>
      <c r="L593" t="str">
        <f ca="1">IF(K593="","",VLOOKUP(INDIRECT(ADDRESS(F593,IF(#REF!&lt;&gt;"С",1,3),,,"Регистрация")),C:E,3,0))</f>
        <v/>
      </c>
    </row>
    <row r="594" spans="5:12" x14ac:dyDescent="0.25">
      <c r="E594" t="str">
        <f>IF(C594="","",#REF!&amp;TEXT(B594,"000"))</f>
        <v/>
      </c>
      <c r="F594">
        <f t="shared" si="36"/>
        <v>150</v>
      </c>
      <c r="G594">
        <f t="shared" si="37"/>
        <v>4</v>
      </c>
      <c r="H594">
        <f t="shared" ca="1" si="38"/>
        <v>0</v>
      </c>
      <c r="I594">
        <f t="shared" ca="1" si="39"/>
        <v>0</v>
      </c>
      <c r="J594" t="str">
        <f ca="1">IF(OR(H594=0,H594=""),"",SUM(I$1:I594))</f>
        <v/>
      </c>
      <c r="K594" t="str">
        <f ca="1">IF(OR(H594=0,H594=""),"",VLOOKUP(H594,#REF!,2,0))</f>
        <v/>
      </c>
      <c r="L594" t="str">
        <f ca="1">IF(K594="","",VLOOKUP(INDIRECT(ADDRESS(F594,IF(#REF!&lt;&gt;"С",1,3),,,"Регистрация")),C:E,3,0))</f>
        <v/>
      </c>
    </row>
    <row r="595" spans="5:12" x14ac:dyDescent="0.25">
      <c r="E595" t="str">
        <f>IF(C595="","",#REF!&amp;TEXT(B595,"000"))</f>
        <v/>
      </c>
      <c r="F595">
        <f t="shared" si="36"/>
        <v>150</v>
      </c>
      <c r="G595">
        <f t="shared" si="37"/>
        <v>5</v>
      </c>
      <c r="H595">
        <f t="shared" ca="1" si="38"/>
        <v>0</v>
      </c>
      <c r="I595">
        <f t="shared" ca="1" si="39"/>
        <v>0</v>
      </c>
      <c r="J595" t="str">
        <f ca="1">IF(OR(H595=0,H595=""),"",SUM(I$1:I595))</f>
        <v/>
      </c>
      <c r="K595" t="str">
        <f ca="1">IF(OR(H595=0,H595=""),"",VLOOKUP(H595,#REF!,2,0))</f>
        <v/>
      </c>
      <c r="L595" t="str">
        <f ca="1">IF(K595="","",VLOOKUP(INDIRECT(ADDRESS(F595,IF(#REF!&lt;&gt;"С",1,3),,,"Регистрация")),C:E,3,0))</f>
        <v/>
      </c>
    </row>
    <row r="596" spans="5:12" x14ac:dyDescent="0.25">
      <c r="E596" t="str">
        <f>IF(C596="","",#REF!&amp;TEXT(B596,"000"))</f>
        <v/>
      </c>
      <c r="F596">
        <f t="shared" si="36"/>
        <v>150</v>
      </c>
      <c r="G596">
        <f t="shared" si="37"/>
        <v>6</v>
      </c>
      <c r="H596">
        <f t="shared" ca="1" si="38"/>
        <v>0</v>
      </c>
      <c r="I596">
        <f t="shared" ca="1" si="39"/>
        <v>0</v>
      </c>
      <c r="J596" t="str">
        <f ca="1">IF(OR(H596=0,H596=""),"",SUM(I$1:I596))</f>
        <v/>
      </c>
      <c r="K596" t="str">
        <f ca="1">IF(OR(H596=0,H596=""),"",VLOOKUP(H596,#REF!,2,0))</f>
        <v/>
      </c>
      <c r="L596" t="str">
        <f ca="1">IF(K596="","",VLOOKUP(INDIRECT(ADDRESS(F596,IF(#REF!&lt;&gt;"С",1,3),,,"Регистрация")),C:E,3,0))</f>
        <v/>
      </c>
    </row>
    <row r="597" spans="5:12" x14ac:dyDescent="0.25">
      <c r="E597" t="str">
        <f>IF(C597="","",#REF!&amp;TEXT(B597,"000"))</f>
        <v/>
      </c>
      <c r="F597">
        <f t="shared" si="36"/>
        <v>151</v>
      </c>
      <c r="G597">
        <f t="shared" si="37"/>
        <v>3</v>
      </c>
      <c r="H597">
        <f t="shared" ca="1" si="38"/>
        <v>0</v>
      </c>
      <c r="I597">
        <f t="shared" ca="1" si="39"/>
        <v>0</v>
      </c>
      <c r="J597" t="str">
        <f ca="1">IF(OR(H597=0,H597=""),"",SUM(I$1:I597))</f>
        <v/>
      </c>
      <c r="K597" t="str">
        <f ca="1">IF(OR(H597=0,H597=""),"",VLOOKUP(H597,#REF!,2,0))</f>
        <v/>
      </c>
      <c r="L597" t="str">
        <f ca="1">IF(K597="","",VLOOKUP(INDIRECT(ADDRESS(F597,IF(#REF!&lt;&gt;"С",1,3),,,"Регистрация")),C:E,3,0))</f>
        <v/>
      </c>
    </row>
    <row r="598" spans="5:12" x14ac:dyDescent="0.25">
      <c r="E598" t="str">
        <f>IF(C598="","",#REF!&amp;TEXT(B598,"000"))</f>
        <v/>
      </c>
      <c r="F598">
        <f t="shared" si="36"/>
        <v>151</v>
      </c>
      <c r="G598">
        <f t="shared" si="37"/>
        <v>4</v>
      </c>
      <c r="H598">
        <f t="shared" ca="1" si="38"/>
        <v>0</v>
      </c>
      <c r="I598">
        <f t="shared" ca="1" si="39"/>
        <v>0</v>
      </c>
      <c r="J598" t="str">
        <f ca="1">IF(OR(H598=0,H598=""),"",SUM(I$1:I598))</f>
        <v/>
      </c>
      <c r="K598" t="str">
        <f ca="1">IF(OR(H598=0,H598=""),"",VLOOKUP(H598,#REF!,2,0))</f>
        <v/>
      </c>
      <c r="L598" t="str">
        <f ca="1">IF(K598="","",VLOOKUP(INDIRECT(ADDRESS(F598,IF(#REF!&lt;&gt;"С",1,3),,,"Регистрация")),C:E,3,0))</f>
        <v/>
      </c>
    </row>
    <row r="599" spans="5:12" x14ac:dyDescent="0.25">
      <c r="E599" t="str">
        <f>IF(C599="","",#REF!&amp;TEXT(B599,"000"))</f>
        <v/>
      </c>
      <c r="F599">
        <f t="shared" si="36"/>
        <v>151</v>
      </c>
      <c r="G599">
        <f t="shared" si="37"/>
        <v>5</v>
      </c>
      <c r="H599">
        <f t="shared" ca="1" si="38"/>
        <v>0</v>
      </c>
      <c r="I599">
        <f t="shared" ca="1" si="39"/>
        <v>0</v>
      </c>
      <c r="J599" t="str">
        <f ca="1">IF(OR(H599=0,H599=""),"",SUM(I$1:I599))</f>
        <v/>
      </c>
      <c r="K599" t="str">
        <f ca="1">IF(OR(H599=0,H599=""),"",VLOOKUP(H599,#REF!,2,0))</f>
        <v/>
      </c>
      <c r="L599" t="str">
        <f ca="1">IF(K599="","",VLOOKUP(INDIRECT(ADDRESS(F599,IF(#REF!&lt;&gt;"С",1,3),,,"Регистрация")),C:E,3,0))</f>
        <v/>
      </c>
    </row>
    <row r="600" spans="5:12" x14ac:dyDescent="0.25">
      <c r="E600" t="str">
        <f>IF(C600="","",#REF!&amp;TEXT(B600,"000"))</f>
        <v/>
      </c>
      <c r="F600">
        <f t="shared" si="36"/>
        <v>151</v>
      </c>
      <c r="G600">
        <f t="shared" si="37"/>
        <v>6</v>
      </c>
      <c r="H600">
        <f t="shared" ca="1" si="38"/>
        <v>0</v>
      </c>
      <c r="I600">
        <f t="shared" ca="1" si="39"/>
        <v>0</v>
      </c>
      <c r="J600" t="str">
        <f ca="1">IF(OR(H600=0,H600=""),"",SUM(I$1:I600))</f>
        <v/>
      </c>
      <c r="K600" t="str">
        <f ca="1">IF(OR(H600=0,H600=""),"",VLOOKUP(H600,#REF!,2,0))</f>
        <v/>
      </c>
      <c r="L600" t="str">
        <f ca="1">IF(K600="","",VLOOKUP(INDIRECT(ADDRESS(F600,IF(#REF!&lt;&gt;"С",1,3),,,"Регистрация")),C:E,3,0))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90"/>
  <sheetViews>
    <sheetView workbookViewId="0">
      <selection activeCell="A2" sqref="A2"/>
    </sheetView>
  </sheetViews>
  <sheetFormatPr defaultRowHeight="15" x14ac:dyDescent="0.25"/>
  <cols>
    <col min="1" max="1" width="18.140625" bestFit="1" customWidth="1"/>
    <col min="2" max="2" width="17" bestFit="1" customWidth="1"/>
    <col min="3" max="3" width="15.5703125" bestFit="1" customWidth="1"/>
    <col min="4" max="4" width="11.42578125" customWidth="1"/>
    <col min="5" max="5" width="16.5703125" bestFit="1" customWidth="1"/>
    <col min="6" max="6" width="6.85546875" customWidth="1"/>
    <col min="7" max="7" width="12" bestFit="1" customWidth="1"/>
  </cols>
  <sheetData>
    <row r="1" spans="1:7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4</v>
      </c>
    </row>
    <row r="2" spans="1:7" x14ac:dyDescent="0.25">
      <c r="A2" t="str">
        <f t="shared" ref="A2:A33" si="0">B2&amp;G2</f>
        <v>1</v>
      </c>
      <c r="G2">
        <f t="shared" ref="G2:G33" si="1">IF(B2=B1,G1+1,1)</f>
        <v>1</v>
      </c>
    </row>
    <row r="3" spans="1:7" x14ac:dyDescent="0.25">
      <c r="A3" t="str">
        <f t="shared" si="0"/>
        <v>2</v>
      </c>
      <c r="G3">
        <f t="shared" si="1"/>
        <v>2</v>
      </c>
    </row>
    <row r="4" spans="1:7" x14ac:dyDescent="0.25">
      <c r="A4" t="str">
        <f t="shared" si="0"/>
        <v>3</v>
      </c>
      <c r="G4">
        <f t="shared" si="1"/>
        <v>3</v>
      </c>
    </row>
    <row r="5" spans="1:7" x14ac:dyDescent="0.25">
      <c r="A5" t="str">
        <f t="shared" si="0"/>
        <v>4</v>
      </c>
      <c r="G5">
        <f t="shared" si="1"/>
        <v>4</v>
      </c>
    </row>
    <row r="6" spans="1:7" x14ac:dyDescent="0.25">
      <c r="A6" t="str">
        <f t="shared" si="0"/>
        <v>5</v>
      </c>
      <c r="G6">
        <f t="shared" si="1"/>
        <v>5</v>
      </c>
    </row>
    <row r="7" spans="1:7" x14ac:dyDescent="0.25">
      <c r="A7" t="str">
        <f t="shared" si="0"/>
        <v>6</v>
      </c>
      <c r="G7">
        <f t="shared" si="1"/>
        <v>6</v>
      </c>
    </row>
    <row r="8" spans="1:7" x14ac:dyDescent="0.25">
      <c r="A8" t="str">
        <f t="shared" si="0"/>
        <v>7</v>
      </c>
      <c r="G8">
        <f t="shared" si="1"/>
        <v>7</v>
      </c>
    </row>
    <row r="9" spans="1:7" x14ac:dyDescent="0.25">
      <c r="A9" t="str">
        <f t="shared" si="0"/>
        <v>8</v>
      </c>
      <c r="G9">
        <f t="shared" si="1"/>
        <v>8</v>
      </c>
    </row>
    <row r="10" spans="1:7" x14ac:dyDescent="0.25">
      <c r="A10" t="str">
        <f t="shared" si="0"/>
        <v>9</v>
      </c>
      <c r="G10">
        <f t="shared" si="1"/>
        <v>9</v>
      </c>
    </row>
    <row r="11" spans="1:7" x14ac:dyDescent="0.25">
      <c r="A11" t="str">
        <f t="shared" si="0"/>
        <v>10</v>
      </c>
      <c r="G11">
        <f t="shared" si="1"/>
        <v>10</v>
      </c>
    </row>
    <row r="12" spans="1:7" x14ac:dyDescent="0.25">
      <c r="A12" t="str">
        <f t="shared" si="0"/>
        <v>11</v>
      </c>
      <c r="G12">
        <f t="shared" si="1"/>
        <v>11</v>
      </c>
    </row>
    <row r="13" spans="1:7" x14ac:dyDescent="0.25">
      <c r="A13" t="str">
        <f t="shared" si="0"/>
        <v>12</v>
      </c>
      <c r="G13">
        <f t="shared" si="1"/>
        <v>12</v>
      </c>
    </row>
    <row r="14" spans="1:7" x14ac:dyDescent="0.25">
      <c r="A14" t="str">
        <f t="shared" si="0"/>
        <v>13</v>
      </c>
      <c r="G14">
        <f t="shared" si="1"/>
        <v>13</v>
      </c>
    </row>
    <row r="15" spans="1:7" x14ac:dyDescent="0.25">
      <c r="A15" t="str">
        <f t="shared" si="0"/>
        <v>14</v>
      </c>
      <c r="G15">
        <f t="shared" si="1"/>
        <v>14</v>
      </c>
    </row>
    <row r="16" spans="1:7" x14ac:dyDescent="0.25">
      <c r="A16" t="str">
        <f t="shared" si="0"/>
        <v>15</v>
      </c>
      <c r="G16">
        <f t="shared" si="1"/>
        <v>15</v>
      </c>
    </row>
    <row r="17" spans="1:7" x14ac:dyDescent="0.25">
      <c r="A17" t="str">
        <f t="shared" si="0"/>
        <v>16</v>
      </c>
      <c r="G17">
        <f t="shared" si="1"/>
        <v>16</v>
      </c>
    </row>
    <row r="18" spans="1:7" x14ac:dyDescent="0.25">
      <c r="A18" t="str">
        <f t="shared" si="0"/>
        <v>17</v>
      </c>
      <c r="G18">
        <f t="shared" si="1"/>
        <v>17</v>
      </c>
    </row>
    <row r="19" spans="1:7" x14ac:dyDescent="0.25">
      <c r="A19" t="str">
        <f t="shared" si="0"/>
        <v>18</v>
      </c>
      <c r="G19">
        <f t="shared" si="1"/>
        <v>18</v>
      </c>
    </row>
    <row r="20" spans="1:7" x14ac:dyDescent="0.25">
      <c r="A20" t="str">
        <f t="shared" si="0"/>
        <v>19</v>
      </c>
      <c r="G20">
        <f t="shared" si="1"/>
        <v>19</v>
      </c>
    </row>
    <row r="21" spans="1:7" x14ac:dyDescent="0.25">
      <c r="A21" t="str">
        <f t="shared" si="0"/>
        <v>20</v>
      </c>
      <c r="G21">
        <f t="shared" si="1"/>
        <v>20</v>
      </c>
    </row>
    <row r="22" spans="1:7" x14ac:dyDescent="0.25">
      <c r="A22" t="str">
        <f t="shared" si="0"/>
        <v>21</v>
      </c>
      <c r="G22">
        <f t="shared" si="1"/>
        <v>21</v>
      </c>
    </row>
    <row r="23" spans="1:7" x14ac:dyDescent="0.25">
      <c r="A23" t="str">
        <f t="shared" si="0"/>
        <v>22</v>
      </c>
      <c r="G23">
        <f t="shared" si="1"/>
        <v>22</v>
      </c>
    </row>
    <row r="24" spans="1:7" x14ac:dyDescent="0.25">
      <c r="A24" t="str">
        <f t="shared" si="0"/>
        <v>23</v>
      </c>
      <c r="G24">
        <f t="shared" si="1"/>
        <v>23</v>
      </c>
    </row>
    <row r="25" spans="1:7" x14ac:dyDescent="0.25">
      <c r="A25" t="str">
        <f t="shared" si="0"/>
        <v>24</v>
      </c>
      <c r="G25">
        <f t="shared" si="1"/>
        <v>24</v>
      </c>
    </row>
    <row r="26" spans="1:7" x14ac:dyDescent="0.25">
      <c r="A26" t="str">
        <f t="shared" si="0"/>
        <v>25</v>
      </c>
      <c r="G26">
        <f t="shared" si="1"/>
        <v>25</v>
      </c>
    </row>
    <row r="27" spans="1:7" x14ac:dyDescent="0.25">
      <c r="A27" t="str">
        <f t="shared" si="0"/>
        <v>26</v>
      </c>
      <c r="G27">
        <f t="shared" si="1"/>
        <v>26</v>
      </c>
    </row>
    <row r="28" spans="1:7" x14ac:dyDescent="0.25">
      <c r="A28" t="str">
        <f t="shared" si="0"/>
        <v>27</v>
      </c>
      <c r="G28">
        <f t="shared" si="1"/>
        <v>27</v>
      </c>
    </row>
    <row r="29" spans="1:7" x14ac:dyDescent="0.25">
      <c r="A29" t="str">
        <f t="shared" si="0"/>
        <v>28</v>
      </c>
      <c r="G29">
        <f t="shared" si="1"/>
        <v>28</v>
      </c>
    </row>
    <row r="30" spans="1:7" x14ac:dyDescent="0.25">
      <c r="A30" t="str">
        <f t="shared" si="0"/>
        <v>29</v>
      </c>
      <c r="G30">
        <f t="shared" si="1"/>
        <v>29</v>
      </c>
    </row>
    <row r="31" spans="1:7" x14ac:dyDescent="0.25">
      <c r="A31" t="str">
        <f t="shared" si="0"/>
        <v>30</v>
      </c>
      <c r="G31">
        <f t="shared" si="1"/>
        <v>30</v>
      </c>
    </row>
    <row r="32" spans="1:7" x14ac:dyDescent="0.25">
      <c r="A32" t="str">
        <f t="shared" si="0"/>
        <v>31</v>
      </c>
      <c r="G32">
        <f t="shared" si="1"/>
        <v>31</v>
      </c>
    </row>
    <row r="33" spans="1:7" x14ac:dyDescent="0.25">
      <c r="A33" t="str">
        <f t="shared" si="0"/>
        <v>32</v>
      </c>
      <c r="G33">
        <f t="shared" si="1"/>
        <v>32</v>
      </c>
    </row>
    <row r="34" spans="1:7" x14ac:dyDescent="0.25">
      <c r="A34" t="str">
        <f t="shared" ref="A34:A65" si="2">B34&amp;G34</f>
        <v>33</v>
      </c>
      <c r="G34">
        <f t="shared" ref="G34:G65" si="3">IF(B34=B33,G33+1,1)</f>
        <v>33</v>
      </c>
    </row>
    <row r="35" spans="1:7" x14ac:dyDescent="0.25">
      <c r="A35" t="str">
        <f t="shared" si="2"/>
        <v>34</v>
      </c>
      <c r="G35">
        <f t="shared" si="3"/>
        <v>34</v>
      </c>
    </row>
    <row r="36" spans="1:7" x14ac:dyDescent="0.25">
      <c r="A36" t="str">
        <f t="shared" si="2"/>
        <v>35</v>
      </c>
      <c r="G36">
        <f t="shared" si="3"/>
        <v>35</v>
      </c>
    </row>
    <row r="37" spans="1:7" x14ac:dyDescent="0.25">
      <c r="A37" t="str">
        <f t="shared" si="2"/>
        <v>36</v>
      </c>
      <c r="G37">
        <f t="shared" si="3"/>
        <v>36</v>
      </c>
    </row>
    <row r="38" spans="1:7" x14ac:dyDescent="0.25">
      <c r="A38" t="str">
        <f t="shared" si="2"/>
        <v>37</v>
      </c>
      <c r="G38">
        <f t="shared" si="3"/>
        <v>37</v>
      </c>
    </row>
    <row r="39" spans="1:7" x14ac:dyDescent="0.25">
      <c r="A39" t="str">
        <f t="shared" si="2"/>
        <v>38</v>
      </c>
      <c r="G39">
        <f t="shared" si="3"/>
        <v>38</v>
      </c>
    </row>
    <row r="40" spans="1:7" x14ac:dyDescent="0.25">
      <c r="A40" t="str">
        <f t="shared" si="2"/>
        <v>39</v>
      </c>
      <c r="G40">
        <f t="shared" si="3"/>
        <v>39</v>
      </c>
    </row>
    <row r="41" spans="1:7" x14ac:dyDescent="0.25">
      <c r="A41" t="str">
        <f t="shared" si="2"/>
        <v>40</v>
      </c>
      <c r="G41">
        <f t="shared" si="3"/>
        <v>40</v>
      </c>
    </row>
    <row r="42" spans="1:7" x14ac:dyDescent="0.25">
      <c r="A42" t="str">
        <f t="shared" si="2"/>
        <v>41</v>
      </c>
      <c r="G42">
        <f t="shared" si="3"/>
        <v>41</v>
      </c>
    </row>
    <row r="43" spans="1:7" x14ac:dyDescent="0.25">
      <c r="A43" t="str">
        <f t="shared" si="2"/>
        <v>42</v>
      </c>
      <c r="G43">
        <f t="shared" si="3"/>
        <v>42</v>
      </c>
    </row>
    <row r="44" spans="1:7" x14ac:dyDescent="0.25">
      <c r="A44" t="str">
        <f t="shared" si="2"/>
        <v>43</v>
      </c>
      <c r="G44">
        <f t="shared" si="3"/>
        <v>43</v>
      </c>
    </row>
    <row r="45" spans="1:7" x14ac:dyDescent="0.25">
      <c r="A45" t="str">
        <f t="shared" si="2"/>
        <v>44</v>
      </c>
      <c r="G45">
        <f t="shared" si="3"/>
        <v>44</v>
      </c>
    </row>
    <row r="46" spans="1:7" x14ac:dyDescent="0.25">
      <c r="A46" t="str">
        <f t="shared" si="2"/>
        <v>45</v>
      </c>
      <c r="G46">
        <f t="shared" si="3"/>
        <v>45</v>
      </c>
    </row>
    <row r="47" spans="1:7" x14ac:dyDescent="0.25">
      <c r="A47" t="str">
        <f t="shared" si="2"/>
        <v>46</v>
      </c>
      <c r="G47">
        <f t="shared" si="3"/>
        <v>46</v>
      </c>
    </row>
    <row r="48" spans="1:7" x14ac:dyDescent="0.25">
      <c r="A48" t="str">
        <f t="shared" si="2"/>
        <v>47</v>
      </c>
      <c r="G48">
        <f t="shared" si="3"/>
        <v>47</v>
      </c>
    </row>
    <row r="49" spans="1:7" x14ac:dyDescent="0.25">
      <c r="A49" t="str">
        <f t="shared" si="2"/>
        <v>48</v>
      </c>
      <c r="G49">
        <f t="shared" si="3"/>
        <v>48</v>
      </c>
    </row>
    <row r="50" spans="1:7" x14ac:dyDescent="0.25">
      <c r="A50" t="str">
        <f t="shared" si="2"/>
        <v>49</v>
      </c>
      <c r="G50">
        <f t="shared" si="3"/>
        <v>49</v>
      </c>
    </row>
    <row r="51" spans="1:7" x14ac:dyDescent="0.25">
      <c r="A51" t="str">
        <f t="shared" si="2"/>
        <v>50</v>
      </c>
      <c r="G51">
        <f t="shared" si="3"/>
        <v>50</v>
      </c>
    </row>
    <row r="52" spans="1:7" x14ac:dyDescent="0.25">
      <c r="A52" t="str">
        <f t="shared" si="2"/>
        <v>51</v>
      </c>
      <c r="G52">
        <f t="shared" si="3"/>
        <v>51</v>
      </c>
    </row>
    <row r="53" spans="1:7" x14ac:dyDescent="0.25">
      <c r="A53" t="str">
        <f t="shared" si="2"/>
        <v>52</v>
      </c>
      <c r="G53">
        <f t="shared" si="3"/>
        <v>52</v>
      </c>
    </row>
    <row r="54" spans="1:7" x14ac:dyDescent="0.25">
      <c r="A54" t="str">
        <f t="shared" si="2"/>
        <v>53</v>
      </c>
      <c r="G54">
        <f t="shared" si="3"/>
        <v>53</v>
      </c>
    </row>
    <row r="55" spans="1:7" x14ac:dyDescent="0.25">
      <c r="A55" t="str">
        <f t="shared" si="2"/>
        <v>54</v>
      </c>
      <c r="G55">
        <f t="shared" si="3"/>
        <v>54</v>
      </c>
    </row>
    <row r="56" spans="1:7" x14ac:dyDescent="0.25">
      <c r="A56" t="str">
        <f t="shared" si="2"/>
        <v>55</v>
      </c>
      <c r="G56">
        <f t="shared" si="3"/>
        <v>55</v>
      </c>
    </row>
    <row r="57" spans="1:7" x14ac:dyDescent="0.25">
      <c r="A57" t="str">
        <f t="shared" si="2"/>
        <v>56</v>
      </c>
      <c r="G57">
        <f t="shared" si="3"/>
        <v>56</v>
      </c>
    </row>
    <row r="58" spans="1:7" x14ac:dyDescent="0.25">
      <c r="A58" t="str">
        <f t="shared" si="2"/>
        <v>57</v>
      </c>
      <c r="G58">
        <f t="shared" si="3"/>
        <v>57</v>
      </c>
    </row>
    <row r="59" spans="1:7" x14ac:dyDescent="0.25">
      <c r="A59" t="str">
        <f t="shared" si="2"/>
        <v>58</v>
      </c>
      <c r="G59">
        <f t="shared" si="3"/>
        <v>58</v>
      </c>
    </row>
    <row r="60" spans="1:7" x14ac:dyDescent="0.25">
      <c r="A60" t="str">
        <f t="shared" si="2"/>
        <v>59</v>
      </c>
      <c r="G60">
        <f t="shared" si="3"/>
        <v>59</v>
      </c>
    </row>
    <row r="61" spans="1:7" x14ac:dyDescent="0.25">
      <c r="A61" t="str">
        <f t="shared" si="2"/>
        <v>60</v>
      </c>
      <c r="G61">
        <f t="shared" si="3"/>
        <v>60</v>
      </c>
    </row>
    <row r="62" spans="1:7" x14ac:dyDescent="0.25">
      <c r="A62" t="str">
        <f t="shared" si="2"/>
        <v>61</v>
      </c>
      <c r="G62">
        <f t="shared" si="3"/>
        <v>61</v>
      </c>
    </row>
    <row r="63" spans="1:7" x14ac:dyDescent="0.25">
      <c r="A63" t="str">
        <f t="shared" si="2"/>
        <v>62</v>
      </c>
      <c r="G63">
        <f t="shared" si="3"/>
        <v>62</v>
      </c>
    </row>
    <row r="64" spans="1:7" x14ac:dyDescent="0.25">
      <c r="A64" t="str">
        <f t="shared" si="2"/>
        <v>63</v>
      </c>
      <c r="G64">
        <f t="shared" si="3"/>
        <v>63</v>
      </c>
    </row>
    <row r="65" spans="1:7" x14ac:dyDescent="0.25">
      <c r="A65" t="str">
        <f t="shared" si="2"/>
        <v>64</v>
      </c>
      <c r="G65">
        <f t="shared" si="3"/>
        <v>64</v>
      </c>
    </row>
    <row r="66" spans="1:7" x14ac:dyDescent="0.25">
      <c r="A66" t="str">
        <f t="shared" ref="A66:A90" si="4">B66&amp;G66</f>
        <v>65</v>
      </c>
      <c r="G66">
        <f t="shared" ref="G66:G90" si="5">IF(B66=B65,G65+1,1)</f>
        <v>65</v>
      </c>
    </row>
    <row r="67" spans="1:7" x14ac:dyDescent="0.25">
      <c r="A67" t="str">
        <f t="shared" si="4"/>
        <v>66</v>
      </c>
      <c r="G67">
        <f t="shared" si="5"/>
        <v>66</v>
      </c>
    </row>
    <row r="68" spans="1:7" x14ac:dyDescent="0.25">
      <c r="A68" t="str">
        <f t="shared" si="4"/>
        <v>67</v>
      </c>
      <c r="G68">
        <f t="shared" si="5"/>
        <v>67</v>
      </c>
    </row>
    <row r="69" spans="1:7" x14ac:dyDescent="0.25">
      <c r="A69" t="str">
        <f t="shared" si="4"/>
        <v>68</v>
      </c>
      <c r="G69">
        <f t="shared" si="5"/>
        <v>68</v>
      </c>
    </row>
    <row r="70" spans="1:7" x14ac:dyDescent="0.25">
      <c r="A70" t="str">
        <f t="shared" si="4"/>
        <v>69</v>
      </c>
      <c r="G70">
        <f t="shared" si="5"/>
        <v>69</v>
      </c>
    </row>
    <row r="71" spans="1:7" x14ac:dyDescent="0.25">
      <c r="A71" t="str">
        <f t="shared" si="4"/>
        <v>70</v>
      </c>
      <c r="G71">
        <f t="shared" si="5"/>
        <v>70</v>
      </c>
    </row>
    <row r="72" spans="1:7" x14ac:dyDescent="0.25">
      <c r="A72" t="str">
        <f t="shared" si="4"/>
        <v>71</v>
      </c>
      <c r="G72">
        <f t="shared" si="5"/>
        <v>71</v>
      </c>
    </row>
    <row r="73" spans="1:7" x14ac:dyDescent="0.25">
      <c r="A73" t="str">
        <f t="shared" si="4"/>
        <v>72</v>
      </c>
      <c r="G73">
        <f t="shared" si="5"/>
        <v>72</v>
      </c>
    </row>
    <row r="74" spans="1:7" x14ac:dyDescent="0.25">
      <c r="A74" t="str">
        <f t="shared" si="4"/>
        <v>73</v>
      </c>
      <c r="G74">
        <f t="shared" si="5"/>
        <v>73</v>
      </c>
    </row>
    <row r="75" spans="1:7" x14ac:dyDescent="0.25">
      <c r="A75" t="str">
        <f t="shared" si="4"/>
        <v>74</v>
      </c>
      <c r="G75">
        <f t="shared" si="5"/>
        <v>74</v>
      </c>
    </row>
    <row r="76" spans="1:7" x14ac:dyDescent="0.25">
      <c r="A76" t="str">
        <f t="shared" si="4"/>
        <v>75</v>
      </c>
      <c r="G76">
        <f t="shared" si="5"/>
        <v>75</v>
      </c>
    </row>
    <row r="77" spans="1:7" x14ac:dyDescent="0.25">
      <c r="A77" t="str">
        <f t="shared" si="4"/>
        <v>76</v>
      </c>
      <c r="G77">
        <f t="shared" si="5"/>
        <v>76</v>
      </c>
    </row>
    <row r="78" spans="1:7" x14ac:dyDescent="0.25">
      <c r="A78" t="str">
        <f t="shared" si="4"/>
        <v>77</v>
      </c>
      <c r="G78">
        <f t="shared" si="5"/>
        <v>77</v>
      </c>
    </row>
    <row r="79" spans="1:7" x14ac:dyDescent="0.25">
      <c r="A79" t="str">
        <f t="shared" si="4"/>
        <v>78</v>
      </c>
      <c r="G79">
        <f t="shared" si="5"/>
        <v>78</v>
      </c>
    </row>
    <row r="80" spans="1:7" x14ac:dyDescent="0.25">
      <c r="A80" t="str">
        <f t="shared" si="4"/>
        <v>79</v>
      </c>
      <c r="G80">
        <f t="shared" si="5"/>
        <v>79</v>
      </c>
    </row>
    <row r="81" spans="1:7" x14ac:dyDescent="0.25">
      <c r="A81" t="str">
        <f t="shared" si="4"/>
        <v>80</v>
      </c>
      <c r="G81">
        <f t="shared" si="5"/>
        <v>80</v>
      </c>
    </row>
    <row r="82" spans="1:7" x14ac:dyDescent="0.25">
      <c r="A82" s="1" t="str">
        <f t="shared" si="4"/>
        <v>81</v>
      </c>
      <c r="G82" s="1">
        <f t="shared" si="5"/>
        <v>81</v>
      </c>
    </row>
    <row r="83" spans="1:7" x14ac:dyDescent="0.25">
      <c r="A83" s="1" t="str">
        <f t="shared" si="4"/>
        <v>82</v>
      </c>
      <c r="G83" s="1">
        <f t="shared" si="5"/>
        <v>82</v>
      </c>
    </row>
    <row r="84" spans="1:7" x14ac:dyDescent="0.25">
      <c r="A84" s="1" t="str">
        <f t="shared" si="4"/>
        <v>83</v>
      </c>
      <c r="G84" s="1">
        <f t="shared" si="5"/>
        <v>83</v>
      </c>
    </row>
    <row r="85" spans="1:7" x14ac:dyDescent="0.25">
      <c r="A85" s="1" t="str">
        <f t="shared" si="4"/>
        <v>84</v>
      </c>
      <c r="G85" s="1">
        <f t="shared" si="5"/>
        <v>84</v>
      </c>
    </row>
    <row r="86" spans="1:7" x14ac:dyDescent="0.25">
      <c r="A86" s="1" t="str">
        <f t="shared" si="4"/>
        <v>85</v>
      </c>
      <c r="G86" s="1">
        <f t="shared" si="5"/>
        <v>85</v>
      </c>
    </row>
    <row r="87" spans="1:7" x14ac:dyDescent="0.25">
      <c r="A87" s="1" t="str">
        <f t="shared" si="4"/>
        <v>86</v>
      </c>
      <c r="G87" s="1">
        <f t="shared" si="5"/>
        <v>86</v>
      </c>
    </row>
    <row r="88" spans="1:7" x14ac:dyDescent="0.25">
      <c r="A88" s="1" t="str">
        <f t="shared" si="4"/>
        <v>87</v>
      </c>
      <c r="G88" s="1">
        <f t="shared" si="5"/>
        <v>87</v>
      </c>
    </row>
    <row r="89" spans="1:7" x14ac:dyDescent="0.25">
      <c r="A89" s="1" t="str">
        <f t="shared" si="4"/>
        <v>88</v>
      </c>
      <c r="G89" s="1">
        <f t="shared" si="5"/>
        <v>88</v>
      </c>
    </row>
    <row r="90" spans="1:7" x14ac:dyDescent="0.25">
      <c r="A90" s="1" t="str">
        <f t="shared" si="4"/>
        <v>89</v>
      </c>
      <c r="G90" s="1">
        <f t="shared" si="5"/>
        <v>89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23" sqref="D23"/>
    </sheetView>
  </sheetViews>
  <sheetFormatPr defaultRowHeight="15" x14ac:dyDescent="0.25"/>
  <cols>
    <col min="1" max="1" width="4.7109375" customWidth="1"/>
    <col min="2" max="2" width="20.28515625" customWidth="1"/>
    <col min="4" max="5" width="29.140625" customWidth="1"/>
  </cols>
  <sheetData>
    <row r="1" spans="1:8" x14ac:dyDescent="0.25">
      <c r="A1" s="3"/>
      <c r="B1" s="2" t="s">
        <v>0</v>
      </c>
      <c r="C1" s="2" t="s">
        <v>79</v>
      </c>
      <c r="D1" s="2" t="s">
        <v>1</v>
      </c>
      <c r="E1" s="2" t="s">
        <v>2</v>
      </c>
      <c r="F1" s="2" t="s">
        <v>82</v>
      </c>
      <c r="G1" s="2" t="s">
        <v>83</v>
      </c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>
        <v>1</v>
      </c>
      <c r="B3" s="4" t="s">
        <v>60</v>
      </c>
      <c r="C3" s="4">
        <f t="shared" ref="C3:C22" si="0">F3+G3</f>
        <v>3803</v>
      </c>
      <c r="D3" s="4" t="s">
        <v>19</v>
      </c>
      <c r="E3" s="4" t="s">
        <v>20</v>
      </c>
      <c r="F3" s="3">
        <v>1079</v>
      </c>
      <c r="G3" s="3">
        <v>2724</v>
      </c>
      <c r="H3" s="3"/>
    </row>
    <row r="4" spans="1:8" x14ac:dyDescent="0.25">
      <c r="A4" s="5">
        <v>2</v>
      </c>
      <c r="B4" s="4" t="s">
        <v>62</v>
      </c>
      <c r="C4" s="4">
        <f t="shared" si="0"/>
        <v>3496</v>
      </c>
      <c r="D4" s="4" t="s">
        <v>23</v>
      </c>
      <c r="E4" s="4" t="s">
        <v>24</v>
      </c>
      <c r="F4" s="3">
        <v>1542</v>
      </c>
      <c r="G4" s="3">
        <v>1954</v>
      </c>
      <c r="H4" s="3"/>
    </row>
    <row r="5" spans="1:8" x14ac:dyDescent="0.25">
      <c r="A5" s="5">
        <v>3</v>
      </c>
      <c r="B5" s="4" t="s">
        <v>68</v>
      </c>
      <c r="C5" s="4">
        <f t="shared" si="0"/>
        <v>3295</v>
      </c>
      <c r="D5" s="4" t="s">
        <v>35</v>
      </c>
      <c r="E5" s="4" t="s">
        <v>36</v>
      </c>
      <c r="F5" s="3">
        <v>1607</v>
      </c>
      <c r="G5" s="3">
        <v>1688</v>
      </c>
      <c r="H5" s="3"/>
    </row>
    <row r="6" spans="1:8" x14ac:dyDescent="0.25">
      <c r="A6" s="5">
        <v>4</v>
      </c>
      <c r="B6" s="4" t="s">
        <v>57</v>
      </c>
      <c r="C6" s="4">
        <f t="shared" si="0"/>
        <v>3075</v>
      </c>
      <c r="D6" s="4" t="s">
        <v>13</v>
      </c>
      <c r="E6" s="4" t="s">
        <v>14</v>
      </c>
      <c r="F6" s="3">
        <v>741</v>
      </c>
      <c r="G6" s="3">
        <v>2334</v>
      </c>
      <c r="H6" s="3"/>
    </row>
    <row r="7" spans="1:8" x14ac:dyDescent="0.25">
      <c r="A7" s="5">
        <v>5</v>
      </c>
      <c r="B7" s="4" t="s">
        <v>72</v>
      </c>
      <c r="C7" s="4">
        <f t="shared" si="0"/>
        <v>3057</v>
      </c>
      <c r="D7" s="4" t="s">
        <v>42</v>
      </c>
      <c r="E7" s="4" t="s">
        <v>43</v>
      </c>
      <c r="F7" s="3">
        <v>1424</v>
      </c>
      <c r="G7" s="3">
        <v>1633</v>
      </c>
      <c r="H7" s="3"/>
    </row>
    <row r="8" spans="1:8" x14ac:dyDescent="0.25">
      <c r="A8" s="5">
        <v>6</v>
      </c>
      <c r="B8" s="4" t="s">
        <v>70</v>
      </c>
      <c r="C8" s="4">
        <f t="shared" si="0"/>
        <v>2655</v>
      </c>
      <c r="D8" s="4" t="s">
        <v>39</v>
      </c>
      <c r="E8" s="4" t="s">
        <v>40</v>
      </c>
      <c r="F8" s="3">
        <v>1568</v>
      </c>
      <c r="G8" s="3">
        <v>1087</v>
      </c>
      <c r="H8" s="3"/>
    </row>
    <row r="9" spans="1:8" x14ac:dyDescent="0.25">
      <c r="A9" s="5">
        <v>7</v>
      </c>
      <c r="B9" s="4" t="s">
        <v>69</v>
      </c>
      <c r="C9" s="4">
        <f t="shared" si="0"/>
        <v>2435</v>
      </c>
      <c r="D9" s="4" t="s">
        <v>37</v>
      </c>
      <c r="E9" s="4" t="s">
        <v>38</v>
      </c>
      <c r="F9" s="3">
        <v>1042</v>
      </c>
      <c r="G9" s="3">
        <v>1393</v>
      </c>
      <c r="H9" s="3"/>
    </row>
    <row r="10" spans="1:8" x14ac:dyDescent="0.25">
      <c r="A10" s="5">
        <v>8</v>
      </c>
      <c r="B10" s="4" t="s">
        <v>75</v>
      </c>
      <c r="C10" s="4">
        <f t="shared" si="0"/>
        <v>2306</v>
      </c>
      <c r="D10" s="4" t="s">
        <v>48</v>
      </c>
      <c r="E10" s="4" t="s">
        <v>49</v>
      </c>
      <c r="F10" s="3">
        <v>1032</v>
      </c>
      <c r="G10" s="3">
        <v>1274</v>
      </c>
      <c r="H10" s="3"/>
    </row>
    <row r="11" spans="1:8" x14ac:dyDescent="0.25">
      <c r="A11" s="5">
        <v>9</v>
      </c>
      <c r="B11" s="3" t="s">
        <v>71</v>
      </c>
      <c r="C11" s="3">
        <f t="shared" si="0"/>
        <v>1001</v>
      </c>
      <c r="D11" s="3" t="s">
        <v>84</v>
      </c>
      <c r="E11" s="3" t="s">
        <v>41</v>
      </c>
      <c r="F11" s="3">
        <v>0</v>
      </c>
      <c r="G11" s="3">
        <v>1001</v>
      </c>
      <c r="H11" s="3"/>
    </row>
    <row r="12" spans="1:8" x14ac:dyDescent="0.25">
      <c r="A12" s="5">
        <v>10</v>
      </c>
      <c r="B12" s="3" t="s">
        <v>63</v>
      </c>
      <c r="C12" s="3">
        <f t="shared" si="0"/>
        <v>2138</v>
      </c>
      <c r="D12" s="3" t="s">
        <v>25</v>
      </c>
      <c r="E12" s="3" t="s">
        <v>26</v>
      </c>
      <c r="F12" s="3">
        <v>1489</v>
      </c>
      <c r="G12" s="3">
        <v>649</v>
      </c>
      <c r="H12" s="3"/>
    </row>
    <row r="13" spans="1:8" x14ac:dyDescent="0.25">
      <c r="A13" s="5">
        <v>11</v>
      </c>
      <c r="B13" s="3" t="s">
        <v>61</v>
      </c>
      <c r="C13" s="3">
        <f t="shared" si="0"/>
        <v>1938</v>
      </c>
      <c r="D13" s="3" t="s">
        <v>21</v>
      </c>
      <c r="E13" s="3" t="s">
        <v>22</v>
      </c>
      <c r="F13" s="3">
        <v>1114</v>
      </c>
      <c r="G13" s="3">
        <v>824</v>
      </c>
      <c r="H13" s="3"/>
    </row>
    <row r="14" spans="1:8" x14ac:dyDescent="0.25">
      <c r="A14" s="5">
        <v>12</v>
      </c>
      <c r="B14" s="3" t="s">
        <v>78</v>
      </c>
      <c r="C14" s="3">
        <f t="shared" si="0"/>
        <v>931</v>
      </c>
      <c r="D14" s="3" t="s">
        <v>54</v>
      </c>
      <c r="E14" s="3" t="s">
        <v>55</v>
      </c>
      <c r="F14" s="3">
        <v>426</v>
      </c>
      <c r="G14" s="3">
        <v>505</v>
      </c>
      <c r="H14" s="3"/>
    </row>
    <row r="15" spans="1:8" x14ac:dyDescent="0.25">
      <c r="A15" s="5">
        <v>13</v>
      </c>
      <c r="B15" s="3" t="s">
        <v>58</v>
      </c>
      <c r="C15" s="3">
        <f t="shared" si="0"/>
        <v>909</v>
      </c>
      <c r="D15" s="3" t="s">
        <v>15</v>
      </c>
      <c r="E15" s="3" t="s">
        <v>16</v>
      </c>
      <c r="F15" s="3">
        <v>837</v>
      </c>
      <c r="G15" s="3">
        <v>72</v>
      </c>
      <c r="H15" s="3"/>
    </row>
    <row r="16" spans="1:8" x14ac:dyDescent="0.25">
      <c r="A16" s="5">
        <v>14</v>
      </c>
      <c r="B16" s="3" t="s">
        <v>64</v>
      </c>
      <c r="C16" s="3">
        <f t="shared" si="0"/>
        <v>753</v>
      </c>
      <c r="D16" s="3" t="s">
        <v>27</v>
      </c>
      <c r="E16" s="3" t="s">
        <v>28</v>
      </c>
      <c r="F16" s="3">
        <v>0</v>
      </c>
      <c r="G16" s="3">
        <v>753</v>
      </c>
      <c r="H16" s="3"/>
    </row>
    <row r="17" spans="1:8" x14ac:dyDescent="0.25">
      <c r="A17" s="5">
        <v>15</v>
      </c>
      <c r="B17" s="3" t="s">
        <v>67</v>
      </c>
      <c r="C17" s="3">
        <f t="shared" si="0"/>
        <v>681</v>
      </c>
      <c r="D17" s="3" t="s">
        <v>33</v>
      </c>
      <c r="E17" s="3" t="s">
        <v>34</v>
      </c>
      <c r="F17" s="3">
        <v>0</v>
      </c>
      <c r="G17" s="3">
        <v>681</v>
      </c>
      <c r="H17" s="3"/>
    </row>
    <row r="18" spans="1:8" x14ac:dyDescent="0.25">
      <c r="A18" s="5">
        <v>16</v>
      </c>
      <c r="B18" s="3" t="s">
        <v>59</v>
      </c>
      <c r="C18" s="3">
        <f t="shared" si="0"/>
        <v>670</v>
      </c>
      <c r="D18" s="3" t="s">
        <v>17</v>
      </c>
      <c r="E18" s="3" t="s">
        <v>18</v>
      </c>
      <c r="F18" s="3">
        <v>516</v>
      </c>
      <c r="G18" s="3">
        <v>154</v>
      </c>
      <c r="H18" s="3"/>
    </row>
    <row r="19" spans="1:8" x14ac:dyDescent="0.25">
      <c r="A19" s="5">
        <v>17</v>
      </c>
      <c r="B19" s="3" t="s">
        <v>56</v>
      </c>
      <c r="C19" s="3">
        <f t="shared" si="0"/>
        <v>631</v>
      </c>
      <c r="D19" s="3" t="s">
        <v>11</v>
      </c>
      <c r="E19" s="3" t="s">
        <v>12</v>
      </c>
      <c r="F19" s="3">
        <v>631</v>
      </c>
      <c r="G19" s="3">
        <v>0</v>
      </c>
      <c r="H19" s="3"/>
    </row>
    <row r="20" spans="1:8" x14ac:dyDescent="0.25">
      <c r="A20" s="5">
        <v>18</v>
      </c>
      <c r="B20" s="3" t="s">
        <v>65</v>
      </c>
      <c r="C20" s="3">
        <f t="shared" si="0"/>
        <v>513</v>
      </c>
      <c r="D20" s="3" t="s">
        <v>29</v>
      </c>
      <c r="E20" s="3" t="s">
        <v>30</v>
      </c>
      <c r="F20" s="3">
        <v>513</v>
      </c>
      <c r="G20" s="3">
        <v>0</v>
      </c>
      <c r="H20" s="3"/>
    </row>
    <row r="21" spans="1:8" x14ac:dyDescent="0.25">
      <c r="A21" s="5">
        <v>19</v>
      </c>
      <c r="B21" s="3" t="s">
        <v>85</v>
      </c>
      <c r="C21" s="3">
        <f t="shared" si="0"/>
        <v>1452</v>
      </c>
      <c r="D21" s="3" t="s">
        <v>81</v>
      </c>
      <c r="E21" s="3" t="s">
        <v>80</v>
      </c>
      <c r="F21" s="3">
        <v>673</v>
      </c>
      <c r="G21" s="3">
        <v>779</v>
      </c>
      <c r="H21" s="3"/>
    </row>
    <row r="22" spans="1:8" x14ac:dyDescent="0.25">
      <c r="A22" s="5">
        <v>20</v>
      </c>
      <c r="B22" s="3" t="s">
        <v>66</v>
      </c>
      <c r="C22" s="3">
        <f t="shared" si="0"/>
        <v>378</v>
      </c>
      <c r="D22" s="3" t="s">
        <v>31</v>
      </c>
      <c r="E22" s="3" t="s">
        <v>32</v>
      </c>
      <c r="F22" s="3">
        <v>378</v>
      </c>
      <c r="G22" s="3">
        <v>0</v>
      </c>
      <c r="H22" s="3"/>
    </row>
    <row r="23" spans="1:8" x14ac:dyDescent="0.25">
      <c r="A23" s="5">
        <v>21</v>
      </c>
      <c r="B23" s="3" t="s">
        <v>73</v>
      </c>
      <c r="C23" s="3">
        <v>4</v>
      </c>
      <c r="D23" s="3" t="s">
        <v>44</v>
      </c>
      <c r="E23" s="3" t="s">
        <v>45</v>
      </c>
      <c r="F23" s="3">
        <v>0</v>
      </c>
      <c r="G23" s="3">
        <v>0</v>
      </c>
      <c r="H23" s="3"/>
    </row>
    <row r="24" spans="1:8" x14ac:dyDescent="0.25">
      <c r="A24" s="5">
        <v>22</v>
      </c>
      <c r="B24" s="3" t="s">
        <v>74</v>
      </c>
      <c r="C24" s="3">
        <v>2</v>
      </c>
      <c r="D24" s="3" t="s">
        <v>46</v>
      </c>
      <c r="E24" s="3" t="s">
        <v>47</v>
      </c>
      <c r="F24" s="3">
        <v>0</v>
      </c>
      <c r="G24" s="3">
        <v>0</v>
      </c>
      <c r="H24" s="3"/>
    </row>
    <row r="25" spans="1:8" x14ac:dyDescent="0.25">
      <c r="A25" s="5">
        <v>23</v>
      </c>
      <c r="B25" s="3" t="s">
        <v>76</v>
      </c>
      <c r="C25" s="3">
        <v>1</v>
      </c>
      <c r="D25" s="3" t="s">
        <v>50</v>
      </c>
      <c r="E25" s="3" t="s">
        <v>51</v>
      </c>
      <c r="F25" s="3">
        <v>0</v>
      </c>
      <c r="G25" s="3">
        <v>0</v>
      </c>
      <c r="H25" s="3"/>
    </row>
    <row r="26" spans="1:8" x14ac:dyDescent="0.25">
      <c r="A26" s="5">
        <v>24</v>
      </c>
      <c r="B26" s="3" t="s">
        <v>77</v>
      </c>
      <c r="C26" s="3">
        <v>3</v>
      </c>
      <c r="D26" s="3" t="s">
        <v>52</v>
      </c>
      <c r="E26" s="3" t="s">
        <v>53</v>
      </c>
      <c r="F26" s="3">
        <v>0</v>
      </c>
      <c r="G26" s="3">
        <v>0</v>
      </c>
      <c r="H26" s="3"/>
    </row>
    <row r="27" spans="1:8" ht="21.75" customHeight="1" x14ac:dyDescent="0.25">
      <c r="A27" s="3"/>
      <c r="B27" s="3"/>
      <c r="C27" s="3"/>
      <c r="D27" s="3"/>
      <c r="E27" s="3"/>
      <c r="F27" s="3"/>
      <c r="G27" s="3"/>
      <c r="H27" s="3"/>
    </row>
    <row r="28" spans="1:8" ht="21.75" customHeight="1" x14ac:dyDescent="0.25">
      <c r="A28" s="3"/>
      <c r="B28" s="3"/>
      <c r="C28" s="3"/>
      <c r="D28" s="3"/>
      <c r="E28" s="3"/>
      <c r="F28" s="3"/>
      <c r="G28" s="3"/>
      <c r="H28" s="3"/>
    </row>
  </sheetData>
  <sortState ref="B3:G26">
    <sortCondition descending="1" ref="C3:C26"/>
  </sortState>
  <conditionalFormatting sqref="D2:E26">
    <cfRule type="expression" dxfId="5" priority="4">
      <formula>L2=2</formula>
    </cfRule>
    <cfRule type="expression" dxfId="4" priority="5">
      <formula>L2=1</formula>
    </cfRule>
    <cfRule type="expression" dxfId="3" priority="6">
      <formula>L2=3</formula>
    </cfRule>
  </conditionalFormatting>
  <conditionalFormatting sqref="B3:B26">
    <cfRule type="expression" dxfId="2" priority="1">
      <formula>J3=2</formula>
    </cfRule>
    <cfRule type="expression" dxfId="1" priority="2">
      <formula>J3=1</formula>
    </cfRule>
    <cfRule type="expression" dxfId="0" priority="3">
      <formula>J3=3</formula>
    </cfRule>
  </conditionalFormatting>
  <dataValidations count="1">
    <dataValidation type="list" allowBlank="1" showInputMessage="1" showErrorMessage="1" sqref="D2:E26">
      <formula1>Игрок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P11" sqref="P11"/>
    </sheetView>
  </sheetViews>
  <sheetFormatPr defaultRowHeight="15" x14ac:dyDescent="0.25"/>
  <cols>
    <col min="1" max="1" width="4" style="31" customWidth="1"/>
    <col min="2" max="12" width="10.28515625" customWidth="1"/>
    <col min="13" max="13" width="10.28515625" style="30" customWidth="1"/>
    <col min="14" max="15" width="10.28515625" customWidth="1"/>
  </cols>
  <sheetData>
    <row r="1" spans="2:14" customFormat="1" ht="59.25" customHeight="1" x14ac:dyDescent="0.25">
      <c r="B1" s="66" t="s">
        <v>96</v>
      </c>
      <c r="C1" s="66"/>
      <c r="D1" s="66"/>
      <c r="E1" s="66"/>
      <c r="F1" s="66"/>
      <c r="G1" s="66"/>
      <c r="H1" s="66"/>
      <c r="I1" s="66"/>
      <c r="J1" s="66"/>
      <c r="K1" s="66"/>
    </row>
    <row r="2" spans="2:14" customFormat="1" ht="15.75" thickBot="1" x14ac:dyDescent="0.3"/>
    <row r="3" spans="2:14" customFormat="1" ht="30" customHeight="1" thickBot="1" x14ac:dyDescent="0.3">
      <c r="B3" s="6"/>
      <c r="C3" s="67" t="s">
        <v>3</v>
      </c>
      <c r="D3" s="68"/>
      <c r="E3" s="69"/>
      <c r="F3" s="7">
        <v>1</v>
      </c>
      <c r="G3" s="7">
        <v>2</v>
      </c>
      <c r="H3" s="7">
        <v>3</v>
      </c>
      <c r="I3" s="8">
        <v>4</v>
      </c>
      <c r="J3" s="8">
        <v>5</v>
      </c>
      <c r="K3" s="8">
        <v>6</v>
      </c>
      <c r="L3" s="9" t="s">
        <v>86</v>
      </c>
      <c r="M3" s="7" t="s">
        <v>87</v>
      </c>
      <c r="N3" s="10" t="s">
        <v>88</v>
      </c>
    </row>
    <row r="4" spans="2:14" customFormat="1" ht="24" customHeight="1" x14ac:dyDescent="0.25">
      <c r="B4" s="70">
        <v>1</v>
      </c>
      <c r="C4" s="71" t="s">
        <v>97</v>
      </c>
      <c r="D4" s="72"/>
      <c r="E4" s="73"/>
      <c r="F4" s="11" t="s">
        <v>89</v>
      </c>
      <c r="G4" s="12" t="str">
        <f ca="1">INDIRECT(ADDRESS(27,6))&amp;":"&amp;INDIRECT(ADDRESS(27,7))</f>
        <v>13:5</v>
      </c>
      <c r="H4" s="12" t="str">
        <f ca="1">INDIRECT(ADDRESS(31,7))&amp;":"&amp;INDIRECT(ADDRESS(31,6))</f>
        <v>12:11</v>
      </c>
      <c r="I4" s="12" t="str">
        <f ca="1">INDIRECT(ADDRESS(36,6))&amp;":"&amp;INDIRECT(ADDRESS(36,7))</f>
        <v>13:1</v>
      </c>
      <c r="J4" s="12" t="str">
        <f ca="1">INDIRECT(ADDRESS(42,7))&amp;":"&amp;INDIRECT(ADDRESS(42,6))</f>
        <v>9:6</v>
      </c>
      <c r="K4" s="13" t="str">
        <f ca="1">INDIRECT(ADDRESS(20,6))&amp;":"&amp;INDIRECT(ADDRESS(20,7))</f>
        <v>10:9</v>
      </c>
      <c r="L4" s="74">
        <f ca="1">IF(COUNT(F5:K5)=0,"",COUNTIF(F5:K5,"&gt;0")+0.5*COUNTIF(F5:K5,0))</f>
        <v>5</v>
      </c>
      <c r="M4" s="14"/>
      <c r="N4" s="65">
        <v>1</v>
      </c>
    </row>
    <row r="5" spans="2:14" customFormat="1" ht="24" customHeight="1" x14ac:dyDescent="0.25">
      <c r="B5" s="63"/>
      <c r="C5" s="53"/>
      <c r="D5" s="54"/>
      <c r="E5" s="55"/>
      <c r="F5" s="15" t="s">
        <v>89</v>
      </c>
      <c r="G5" s="16">
        <f ca="1">IF(LEN(INDIRECT(ADDRESS(ROW()-1, COLUMN())))=1,"",INDIRECT(ADDRESS(27,6))-INDIRECT(ADDRESS(27,7)))</f>
        <v>8</v>
      </c>
      <c r="H5" s="16">
        <f ca="1">IF(LEN(INDIRECT(ADDRESS(ROW()-1, COLUMN())))=1,"",INDIRECT(ADDRESS(31,7))-INDIRECT(ADDRESS(31,6)))</f>
        <v>1</v>
      </c>
      <c r="I5" s="16">
        <f ca="1">IF(LEN(INDIRECT(ADDRESS(ROW()-1, COLUMN())))=1,"",INDIRECT(ADDRESS(36,6))-INDIRECT(ADDRESS(36,7)))</f>
        <v>12</v>
      </c>
      <c r="J5" s="16">
        <f ca="1">IF(LEN(INDIRECT(ADDRESS(ROW()-1, COLUMN())))=1,"",INDIRECT(ADDRESS(42,7))-INDIRECT(ADDRESS(42,6)))</f>
        <v>3</v>
      </c>
      <c r="K5" s="17">
        <f ca="1">IF(LEN(INDIRECT(ADDRESS(ROW()-1, COLUMN())))=1,"",INDIRECT(ADDRESS(20,6))-INDIRECT(ADDRESS(20,7)))</f>
        <v>1</v>
      </c>
      <c r="L5" s="59"/>
      <c r="M5" s="16">
        <f ca="1">IF(COUNT(F5:K5)=0,"",SUM(F5:K5))</f>
        <v>25</v>
      </c>
      <c r="N5" s="64"/>
    </row>
    <row r="6" spans="2:14" customFormat="1" ht="24" customHeight="1" x14ac:dyDescent="0.25">
      <c r="B6" s="51">
        <v>2</v>
      </c>
      <c r="C6" s="53" t="s">
        <v>64</v>
      </c>
      <c r="D6" s="54"/>
      <c r="E6" s="55"/>
      <c r="F6" s="18" t="str">
        <f ca="1">INDIRECT(ADDRESS(27,7))&amp;":"&amp;INDIRECT(ADDRESS(27,6))</f>
        <v>5:13</v>
      </c>
      <c r="G6" s="19" t="s">
        <v>89</v>
      </c>
      <c r="H6" s="20" t="str">
        <f ca="1">INDIRECT(ADDRESS(37,6))&amp;":"&amp;INDIRECT(ADDRESS(37,7))</f>
        <v>4:13</v>
      </c>
      <c r="I6" s="20" t="str">
        <f ca="1">INDIRECT(ADDRESS(41,7))&amp;":"&amp;INDIRECT(ADDRESS(41,6))</f>
        <v>0:13</v>
      </c>
      <c r="J6" s="20" t="str">
        <f ca="1">INDIRECT(ADDRESS(21,6))&amp;":"&amp;INDIRECT(ADDRESS(21,7))</f>
        <v>9:5</v>
      </c>
      <c r="K6" s="21" t="str">
        <f ca="1">INDIRECT(ADDRESS(30,6))&amp;":"&amp;INDIRECT(ADDRESS(30,7))</f>
        <v>8:10</v>
      </c>
      <c r="L6" s="59">
        <f ca="1">IF(COUNT(F7:K7)=0,"",COUNTIF(F7:K7,"&gt;0")+0.5*COUNTIF(F7:K7,0))</f>
        <v>1</v>
      </c>
      <c r="M6" s="16">
        <v>-5</v>
      </c>
      <c r="N6" s="61">
        <v>6</v>
      </c>
    </row>
    <row r="7" spans="2:14" customFormat="1" ht="24" customHeight="1" x14ac:dyDescent="0.25">
      <c r="B7" s="63"/>
      <c r="C7" s="53"/>
      <c r="D7" s="54"/>
      <c r="E7" s="55"/>
      <c r="F7" s="22">
        <f ca="1">IF(LEN(INDIRECT(ADDRESS(ROW()-1, COLUMN())))=1,"",INDIRECT(ADDRESS(27,7))-INDIRECT(ADDRESS(27,6)))</f>
        <v>-8</v>
      </c>
      <c r="G7" s="23" t="s">
        <v>89</v>
      </c>
      <c r="H7" s="16">
        <f ca="1">IF(LEN(INDIRECT(ADDRESS(ROW()-1, COLUMN())))=1,"",INDIRECT(ADDRESS(37,6))-INDIRECT(ADDRESS(37,7)))</f>
        <v>-9</v>
      </c>
      <c r="I7" s="16">
        <f ca="1">IF(LEN(INDIRECT(ADDRESS(ROW()-1, COLUMN())))=1,"",INDIRECT(ADDRESS(41,7))-INDIRECT(ADDRESS(41,6)))</f>
        <v>-13</v>
      </c>
      <c r="J7" s="16">
        <f ca="1">IF(LEN(INDIRECT(ADDRESS(ROW()-1, COLUMN())))=1,"",INDIRECT(ADDRESS(21,6))-INDIRECT(ADDRESS(21,7)))</f>
        <v>4</v>
      </c>
      <c r="K7" s="17">
        <f ca="1">IF(LEN(INDIRECT(ADDRESS(ROW()-1, COLUMN())))=1,"",INDIRECT(ADDRESS(30,6))-INDIRECT(ADDRESS(30,7)))</f>
        <v>-2</v>
      </c>
      <c r="L7" s="59"/>
      <c r="M7" s="16">
        <f ca="1">IF(COUNT(F7:K7)=0,"",SUM(F7:K7))</f>
        <v>-28</v>
      </c>
      <c r="N7" s="64"/>
    </row>
    <row r="8" spans="2:14" customFormat="1" ht="24" customHeight="1" x14ac:dyDescent="0.25">
      <c r="B8" s="51">
        <v>3</v>
      </c>
      <c r="C8" s="53" t="s">
        <v>68</v>
      </c>
      <c r="D8" s="54"/>
      <c r="E8" s="55"/>
      <c r="F8" s="18" t="str">
        <f ca="1">INDIRECT(ADDRESS(31,6))&amp;":"&amp;INDIRECT(ADDRESS(31,7))</f>
        <v>11:12</v>
      </c>
      <c r="G8" s="20" t="str">
        <f ca="1">INDIRECT(ADDRESS(37,7))&amp;":"&amp;INDIRECT(ADDRESS(37,6))</f>
        <v>13:4</v>
      </c>
      <c r="H8" s="19" t="s">
        <v>89</v>
      </c>
      <c r="I8" s="20" t="str">
        <f ca="1">INDIRECT(ADDRESS(22,6))&amp;":"&amp;INDIRECT(ADDRESS(22,7))</f>
        <v>11:12</v>
      </c>
      <c r="J8" s="20" t="str">
        <f ca="1">INDIRECT(ADDRESS(26,7))&amp;":"&amp;INDIRECT(ADDRESS(26,6))</f>
        <v>7:8</v>
      </c>
      <c r="K8" s="21" t="str">
        <f ca="1">INDIRECT(ADDRESS(40,6))&amp;":"&amp;INDIRECT(ADDRESS(40,7))</f>
        <v>9:10</v>
      </c>
      <c r="L8" s="59">
        <f ca="1">IF(COUNT(F9:K9)=0,"",COUNTIF(F9:K9,"&gt;0")+0.5*COUNTIF(F9:K9,0))</f>
        <v>1</v>
      </c>
      <c r="M8" s="16">
        <v>8</v>
      </c>
      <c r="N8" s="61">
        <v>4</v>
      </c>
    </row>
    <row r="9" spans="2:14" customFormat="1" ht="24" customHeight="1" x14ac:dyDescent="0.25">
      <c r="B9" s="63"/>
      <c r="C9" s="53"/>
      <c r="D9" s="54"/>
      <c r="E9" s="55"/>
      <c r="F9" s="22">
        <f ca="1">IF(LEN(INDIRECT(ADDRESS(ROW()-1, COLUMN())))=1,"",INDIRECT(ADDRESS(31,6))-INDIRECT(ADDRESS(31,7)))</f>
        <v>-1</v>
      </c>
      <c r="G9" s="16">
        <f ca="1">IF(LEN(INDIRECT(ADDRESS(ROW()-1, COLUMN())))=1,"",INDIRECT(ADDRESS(37,7))-INDIRECT(ADDRESS(37,6)))</f>
        <v>9</v>
      </c>
      <c r="H9" s="23" t="s">
        <v>89</v>
      </c>
      <c r="I9" s="16">
        <f ca="1">IF(LEN(INDIRECT(ADDRESS(ROW()-1, COLUMN())))=1,"",INDIRECT(ADDRESS(22,6))-INDIRECT(ADDRESS(22,7)))</f>
        <v>-1</v>
      </c>
      <c r="J9" s="16">
        <f ca="1">IF(LEN(INDIRECT(ADDRESS(ROW()-1, COLUMN())))=1,"",INDIRECT(ADDRESS(26,7))-INDIRECT(ADDRESS(26,6)))</f>
        <v>-1</v>
      </c>
      <c r="K9" s="17">
        <f ca="1">IF(LEN(INDIRECT(ADDRESS(ROW()-1, COLUMN())))=1,"",INDIRECT(ADDRESS(40,6))-INDIRECT(ADDRESS(40,7)))</f>
        <v>-1</v>
      </c>
      <c r="L9" s="59"/>
      <c r="M9" s="16">
        <f ca="1">IF(COUNT(F9:K9)=0,"",SUM(F9:K9))</f>
        <v>5</v>
      </c>
      <c r="N9" s="64"/>
    </row>
    <row r="10" spans="2:14" customFormat="1" ht="24" customHeight="1" x14ac:dyDescent="0.25">
      <c r="B10" s="51">
        <v>4</v>
      </c>
      <c r="C10" s="53" t="s">
        <v>98</v>
      </c>
      <c r="D10" s="54"/>
      <c r="E10" s="55"/>
      <c r="F10" s="18" t="str">
        <f ca="1">INDIRECT(ADDRESS(36,7))&amp;":"&amp;INDIRECT(ADDRESS(36,6))</f>
        <v>1:13</v>
      </c>
      <c r="G10" s="20" t="str">
        <f ca="1">INDIRECT(ADDRESS(41,6))&amp;":"&amp;INDIRECT(ADDRESS(41,7))</f>
        <v>13:0</v>
      </c>
      <c r="H10" s="20" t="str">
        <f ca="1">INDIRECT(ADDRESS(22,7))&amp;":"&amp;INDIRECT(ADDRESS(22,6))</f>
        <v>12:11</v>
      </c>
      <c r="I10" s="19" t="s">
        <v>89</v>
      </c>
      <c r="J10" s="20" t="str">
        <f ca="1">INDIRECT(ADDRESS(32,6))&amp;":"&amp;INDIRECT(ADDRESS(32,7))</f>
        <v>12:4</v>
      </c>
      <c r="K10" s="21" t="str">
        <f ca="1">INDIRECT(ADDRESS(25,7))&amp;":"&amp;INDIRECT(ADDRESS(25,6))</f>
        <v>8:13</v>
      </c>
      <c r="L10" s="59">
        <f ca="1">IF(COUNT(F11:K11)=0,"",COUNTIF(F11:K11,"&gt;0")+0.5*COUNTIF(F11:K11,0))</f>
        <v>3</v>
      </c>
      <c r="M10" s="16"/>
      <c r="N10" s="61">
        <v>3</v>
      </c>
    </row>
    <row r="11" spans="2:14" customFormat="1" ht="24" customHeight="1" x14ac:dyDescent="0.25">
      <c r="B11" s="63"/>
      <c r="C11" s="53"/>
      <c r="D11" s="54"/>
      <c r="E11" s="55"/>
      <c r="F11" s="22">
        <f ca="1">IF(LEN(INDIRECT(ADDRESS(ROW()-1, COLUMN())))=1,"",INDIRECT(ADDRESS(36,7))-INDIRECT(ADDRESS(36,6)))</f>
        <v>-12</v>
      </c>
      <c r="G11" s="16">
        <f ca="1">IF(LEN(INDIRECT(ADDRESS(ROW()-1, COLUMN())))=1,"",INDIRECT(ADDRESS(41,6))-INDIRECT(ADDRESS(41,7)))</f>
        <v>13</v>
      </c>
      <c r="H11" s="16">
        <f ca="1">IF(LEN(INDIRECT(ADDRESS(ROW()-1, COLUMN())))=1,"",INDIRECT(ADDRESS(22,7))-INDIRECT(ADDRESS(22,6)))</f>
        <v>1</v>
      </c>
      <c r="I11" s="23" t="s">
        <v>89</v>
      </c>
      <c r="J11" s="16">
        <f ca="1">IF(LEN(INDIRECT(ADDRESS(ROW()-1, COLUMN())))=1,"",INDIRECT(ADDRESS(32,6))-INDIRECT(ADDRESS(32,7)))</f>
        <v>8</v>
      </c>
      <c r="K11" s="17">
        <f ca="1">IF(LEN(INDIRECT(ADDRESS(ROW()-1, COLUMN())))=1,"",INDIRECT(ADDRESS(25,7))-INDIRECT(ADDRESS(25,6)))</f>
        <v>-5</v>
      </c>
      <c r="L11" s="59"/>
      <c r="M11" s="16">
        <f ca="1">IF(COUNT(F11:K11)=0,"",SUM(F11:K11))</f>
        <v>5</v>
      </c>
      <c r="N11" s="64"/>
    </row>
    <row r="12" spans="2:14" customFormat="1" ht="24" customHeight="1" x14ac:dyDescent="0.25">
      <c r="B12" s="51">
        <v>5</v>
      </c>
      <c r="C12" s="53" t="s">
        <v>78</v>
      </c>
      <c r="D12" s="54"/>
      <c r="E12" s="55"/>
      <c r="F12" s="18" t="str">
        <f ca="1">INDIRECT(ADDRESS(42,6))&amp;":"&amp;INDIRECT(ADDRESS(42,7))</f>
        <v>6:9</v>
      </c>
      <c r="G12" s="20" t="str">
        <f ca="1">INDIRECT(ADDRESS(21,7))&amp;":"&amp;INDIRECT(ADDRESS(21,6))</f>
        <v>5:9</v>
      </c>
      <c r="H12" s="20" t="str">
        <f ca="1">INDIRECT(ADDRESS(26,6))&amp;":"&amp;INDIRECT(ADDRESS(26,7))</f>
        <v>8:7</v>
      </c>
      <c r="I12" s="20" t="str">
        <f ca="1">INDIRECT(ADDRESS(32,7))&amp;":"&amp;INDIRECT(ADDRESS(32,6))</f>
        <v>4:12</v>
      </c>
      <c r="J12" s="19" t="s">
        <v>89</v>
      </c>
      <c r="K12" s="21" t="str">
        <f ca="1">INDIRECT(ADDRESS(35,7))&amp;":"&amp;INDIRECT(ADDRESS(35,6))</f>
        <v>3:13</v>
      </c>
      <c r="L12" s="59">
        <f ca="1">IF(COUNT(F13:K13)=0,"",COUNTIF(F13:K13,"&gt;0")+0.5*COUNTIF(F13:K13,0))</f>
        <v>1</v>
      </c>
      <c r="M12" s="16">
        <v>-3</v>
      </c>
      <c r="N12" s="61">
        <v>5</v>
      </c>
    </row>
    <row r="13" spans="2:14" customFormat="1" ht="24" customHeight="1" x14ac:dyDescent="0.25">
      <c r="B13" s="63"/>
      <c r="C13" s="53"/>
      <c r="D13" s="54"/>
      <c r="E13" s="55"/>
      <c r="F13" s="22">
        <f ca="1">IF(LEN(INDIRECT(ADDRESS(ROW()-1, COLUMN())))=1,"",INDIRECT(ADDRESS(42,6))-INDIRECT(ADDRESS(42,7)))</f>
        <v>-3</v>
      </c>
      <c r="G13" s="16">
        <f ca="1">IF(LEN(INDIRECT(ADDRESS(ROW()-1, COLUMN())))=1,"",INDIRECT(ADDRESS(21,7))-INDIRECT(ADDRESS(21,6)))</f>
        <v>-4</v>
      </c>
      <c r="H13" s="16">
        <f ca="1">IF(LEN(INDIRECT(ADDRESS(ROW()-1, COLUMN())))=1,"",INDIRECT(ADDRESS(26,6))-INDIRECT(ADDRESS(26,7)))</f>
        <v>1</v>
      </c>
      <c r="I13" s="16">
        <f ca="1">IF(LEN(INDIRECT(ADDRESS(ROW()-1, COLUMN())))=1,"",INDIRECT(ADDRESS(32,7))-INDIRECT(ADDRESS(32,6)))</f>
        <v>-8</v>
      </c>
      <c r="J13" s="23" t="s">
        <v>89</v>
      </c>
      <c r="K13" s="17">
        <f ca="1">IF(LEN(INDIRECT(ADDRESS(ROW()-1, COLUMN())))=1,"",INDIRECT(ADDRESS(35,7))-INDIRECT(ADDRESS(35,6)))</f>
        <v>-10</v>
      </c>
      <c r="L13" s="59"/>
      <c r="M13" s="16">
        <f ca="1">IF(COUNT(F13:K13)=0,"",SUM(F13:K13))</f>
        <v>-24</v>
      </c>
      <c r="N13" s="64"/>
    </row>
    <row r="14" spans="2:14" customFormat="1" ht="24" customHeight="1" x14ac:dyDescent="0.25">
      <c r="B14" s="51">
        <v>6</v>
      </c>
      <c r="C14" s="53" t="s">
        <v>63</v>
      </c>
      <c r="D14" s="54"/>
      <c r="E14" s="55"/>
      <c r="F14" s="18" t="str">
        <f ca="1">INDIRECT(ADDRESS(20,7))&amp;":"&amp;INDIRECT(ADDRESS(20,6))</f>
        <v>9:10</v>
      </c>
      <c r="G14" s="20" t="str">
        <f ca="1">INDIRECT(ADDRESS(30,7))&amp;":"&amp;INDIRECT(ADDRESS(30,6))</f>
        <v>10:8</v>
      </c>
      <c r="H14" s="20" t="str">
        <f ca="1">INDIRECT(ADDRESS(40,7))&amp;":"&amp;INDIRECT(ADDRESS(40,6))</f>
        <v>10:9</v>
      </c>
      <c r="I14" s="20" t="str">
        <f ca="1">INDIRECT(ADDRESS(25,6))&amp;":"&amp;INDIRECT(ADDRESS(25,7))</f>
        <v>13:8</v>
      </c>
      <c r="J14" s="20" t="str">
        <f ca="1">INDIRECT(ADDRESS(35,6))&amp;":"&amp;INDIRECT(ADDRESS(35,7))</f>
        <v>13:3</v>
      </c>
      <c r="K14" s="24" t="s">
        <v>89</v>
      </c>
      <c r="L14" s="59">
        <f ca="1">IF(COUNT(F15:K15)=0,"",COUNTIF(F15:K15,"&gt;0")+0.5*COUNTIF(F15:K15,0))</f>
        <v>4</v>
      </c>
      <c r="M14" s="16"/>
      <c r="N14" s="61">
        <v>2</v>
      </c>
    </row>
    <row r="15" spans="2:14" customFormat="1" ht="24" customHeight="1" thickBot="1" x14ac:dyDescent="0.3">
      <c r="B15" s="52"/>
      <c r="C15" s="56"/>
      <c r="D15" s="57"/>
      <c r="E15" s="58"/>
      <c r="F15" s="25">
        <f ca="1">IF(LEN(INDIRECT(ADDRESS(ROW()-1, COLUMN())))=1,"",INDIRECT(ADDRESS(20,7))-INDIRECT(ADDRESS(20,6)))</f>
        <v>-1</v>
      </c>
      <c r="G15" s="26">
        <f ca="1">IF(LEN(INDIRECT(ADDRESS(ROW()-1, COLUMN())))=1,"",INDIRECT(ADDRESS(30,7))-INDIRECT(ADDRESS(30,6)))</f>
        <v>2</v>
      </c>
      <c r="H15" s="26">
        <f ca="1">IF(LEN(INDIRECT(ADDRESS(ROW()-1, COLUMN())))=1,"",INDIRECT(ADDRESS(40,7))-INDIRECT(ADDRESS(40,6)))</f>
        <v>1</v>
      </c>
      <c r="I15" s="26">
        <f ca="1">IF(LEN(INDIRECT(ADDRESS(ROW()-1, COLUMN())))=1,"",INDIRECT(ADDRESS(25,6))-INDIRECT(ADDRESS(25,7)))</f>
        <v>5</v>
      </c>
      <c r="J15" s="26">
        <f ca="1">IF(LEN(INDIRECT(ADDRESS(ROW()-1, COLUMN())))=1,"",INDIRECT(ADDRESS(35,6))-INDIRECT(ADDRESS(35,7)))</f>
        <v>10</v>
      </c>
      <c r="K15" s="27" t="s">
        <v>89</v>
      </c>
      <c r="L15" s="60"/>
      <c r="M15" s="26">
        <f ca="1">IF(COUNT(F15:K15)=0,"",SUM(F15:K15))</f>
        <v>17</v>
      </c>
      <c r="N15" s="62"/>
    </row>
    <row r="16" spans="2:14" customFormat="1" x14ac:dyDescent="0.25"/>
    <row r="17" spans="2:13" customFormat="1" x14ac:dyDescent="0.25"/>
    <row r="18" spans="2:13" customFormat="1" x14ac:dyDescent="0.25"/>
    <row r="19" spans="2:13" customFormat="1" ht="30" customHeight="1" thickBot="1" x14ac:dyDescent="0.3">
      <c r="B19" s="50" t="s">
        <v>90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2:13" s="37" customFormat="1" ht="30" customHeight="1" thickBot="1" x14ac:dyDescent="0.4">
      <c r="B20" s="32">
        <v>1</v>
      </c>
      <c r="C20" s="47" t="str">
        <f ca="1">IF(ISBLANK(INDIRECT(ADDRESS(B20*2+2,3))),"",INDIRECT(ADDRESS(B20*2+2,3)))</f>
        <v>дВОе</v>
      </c>
      <c r="D20" s="47"/>
      <c r="E20" s="48"/>
      <c r="F20" s="33">
        <v>10</v>
      </c>
      <c r="G20" s="34">
        <v>9</v>
      </c>
      <c r="H20" s="49" t="str">
        <f ca="1">IF(ISBLANK(INDIRECT(ADDRESS(K20*2+2,3))),"",INDIRECT(ADDRESS(K20*2+2,3)))</f>
        <v>Чубчик</v>
      </c>
      <c r="I20" s="47"/>
      <c r="J20" s="47"/>
      <c r="K20" s="32">
        <v>6</v>
      </c>
      <c r="L20" s="35" t="s">
        <v>91</v>
      </c>
      <c r="M20" s="36">
        <v>9</v>
      </c>
    </row>
    <row r="21" spans="2:13" s="37" customFormat="1" ht="30" customHeight="1" thickBot="1" x14ac:dyDescent="0.4">
      <c r="B21" s="32">
        <v>2</v>
      </c>
      <c r="C21" s="47" t="str">
        <f ca="1">IF(ISBLANK(INDIRECT(ADDRESS(B21*2+2,3))),"",INDIRECT(ADDRESS(B21*2+2,3)))</f>
        <v>Томск</v>
      </c>
      <c r="D21" s="47"/>
      <c r="E21" s="48"/>
      <c r="F21" s="33">
        <v>9</v>
      </c>
      <c r="G21" s="34">
        <v>5</v>
      </c>
      <c r="H21" s="49" t="str">
        <f ca="1">IF(ISBLANK(INDIRECT(ADDRESS(K21*2+2,3))),"",INDIRECT(ADDRESS(K21*2+2,3)))</f>
        <v>Бравые</v>
      </c>
      <c r="I21" s="47"/>
      <c r="J21" s="47"/>
      <c r="K21" s="32">
        <v>5</v>
      </c>
      <c r="L21" s="35" t="s">
        <v>91</v>
      </c>
      <c r="M21" s="36">
        <v>10</v>
      </c>
    </row>
    <row r="22" spans="2:13" s="37" customFormat="1" ht="30" customHeight="1" thickBot="1" x14ac:dyDescent="0.4">
      <c r="B22" s="32">
        <v>3</v>
      </c>
      <c r="C22" s="47" t="str">
        <f ca="1">IF(ISBLANK(INDIRECT(ADDRESS(B22*2+2,3))),"",INDIRECT(ADDRESS(B22*2+2,3)))</f>
        <v>Авант</v>
      </c>
      <c r="D22" s="47"/>
      <c r="E22" s="48"/>
      <c r="F22" s="33">
        <v>11</v>
      </c>
      <c r="G22" s="34">
        <v>12</v>
      </c>
      <c r="H22" s="49" t="s">
        <v>108</v>
      </c>
      <c r="I22" s="47"/>
      <c r="J22" s="47"/>
      <c r="K22" s="32">
        <v>4</v>
      </c>
      <c r="L22" s="35" t="s">
        <v>91</v>
      </c>
      <c r="M22" s="36">
        <v>11</v>
      </c>
    </row>
    <row r="23" spans="2:13" s="37" customFormat="1" ht="30" customHeight="1" x14ac:dyDescent="0.35">
      <c r="M23" s="38"/>
    </row>
    <row r="24" spans="2:13" s="37" customFormat="1" ht="30" customHeight="1" thickBot="1" x14ac:dyDescent="0.4">
      <c r="B24" s="50" t="s">
        <v>92</v>
      </c>
      <c r="C24" s="50"/>
      <c r="D24" s="50"/>
      <c r="E24" s="50"/>
      <c r="F24" s="50"/>
      <c r="G24" s="50"/>
      <c r="H24" s="50"/>
      <c r="I24" s="50"/>
      <c r="J24" s="50"/>
      <c r="K24" s="50"/>
      <c r="M24" s="38"/>
    </row>
    <row r="25" spans="2:13" s="37" customFormat="1" ht="30" customHeight="1" thickBot="1" x14ac:dyDescent="0.4">
      <c r="B25" s="32">
        <v>6</v>
      </c>
      <c r="C25" s="47" t="str">
        <f ca="1">IF(ISBLANK(INDIRECT(ADDRESS(B25*2+2,3))),"",INDIRECT(ADDRESS(B25*2+2,3)))</f>
        <v>Чубчик</v>
      </c>
      <c r="D25" s="47"/>
      <c r="E25" s="48"/>
      <c r="F25" s="33">
        <v>13</v>
      </c>
      <c r="G25" s="34">
        <v>8</v>
      </c>
      <c r="H25" s="49" t="str">
        <f ca="1">IF(ISBLANK(INDIRECT(ADDRESS(K25*2+2,3))),"",INDIRECT(ADDRESS(K25*2+2,3)))</f>
        <v>Манифик</v>
      </c>
      <c r="I25" s="47"/>
      <c r="J25" s="47"/>
      <c r="K25" s="32">
        <v>4</v>
      </c>
      <c r="L25" s="35" t="s">
        <v>91</v>
      </c>
      <c r="M25" s="36">
        <v>12</v>
      </c>
    </row>
    <row r="26" spans="2:13" s="37" customFormat="1" ht="30" customHeight="1" thickBot="1" x14ac:dyDescent="0.4">
      <c r="B26" s="32">
        <v>5</v>
      </c>
      <c r="C26" s="47" t="str">
        <f ca="1">IF(ISBLANK(INDIRECT(ADDRESS(B26*2+2,3))),"",INDIRECT(ADDRESS(B26*2+2,3)))</f>
        <v>Бравые</v>
      </c>
      <c r="D26" s="47"/>
      <c r="E26" s="48"/>
      <c r="F26" s="33">
        <v>8</v>
      </c>
      <c r="G26" s="34">
        <v>7</v>
      </c>
      <c r="H26" s="49" t="str">
        <f ca="1">IF(ISBLANK(INDIRECT(ADDRESS(K26*2+2,3))),"",INDIRECT(ADDRESS(K26*2+2,3)))</f>
        <v>Авант</v>
      </c>
      <c r="I26" s="47"/>
      <c r="J26" s="47"/>
      <c r="K26" s="32">
        <v>3</v>
      </c>
      <c r="L26" s="35" t="s">
        <v>91</v>
      </c>
      <c r="M26" s="36">
        <v>13</v>
      </c>
    </row>
    <row r="27" spans="2:13" s="37" customFormat="1" ht="30" customHeight="1" thickBot="1" x14ac:dyDescent="0.4">
      <c r="B27" s="32">
        <v>1</v>
      </c>
      <c r="C27" s="47" t="str">
        <f ca="1">IF(ISBLANK(INDIRECT(ADDRESS(B27*2+2,3))),"",INDIRECT(ADDRESS(B27*2+2,3)))</f>
        <v>дВОе</v>
      </c>
      <c r="D27" s="47"/>
      <c r="E27" s="48"/>
      <c r="F27" s="33">
        <v>13</v>
      </c>
      <c r="G27" s="34">
        <v>5</v>
      </c>
      <c r="H27" s="49" t="str">
        <f ca="1">IF(ISBLANK(INDIRECT(ADDRESS(K27*2+2,3))),"",INDIRECT(ADDRESS(K27*2+2,3)))</f>
        <v>Томск</v>
      </c>
      <c r="I27" s="47"/>
      <c r="J27" s="47"/>
      <c r="K27" s="32">
        <v>2</v>
      </c>
      <c r="L27" s="35" t="s">
        <v>91</v>
      </c>
      <c r="M27" s="36">
        <v>14</v>
      </c>
    </row>
    <row r="28" spans="2:13" s="37" customFormat="1" ht="30" customHeight="1" x14ac:dyDescent="0.35">
      <c r="M28" s="38"/>
    </row>
    <row r="29" spans="2:13" s="37" customFormat="1" ht="30" customHeight="1" thickBot="1" x14ac:dyDescent="0.4">
      <c r="B29" s="50" t="s">
        <v>93</v>
      </c>
      <c r="C29" s="50"/>
      <c r="D29" s="50"/>
      <c r="E29" s="50"/>
      <c r="F29" s="50"/>
      <c r="G29" s="50"/>
      <c r="H29" s="50"/>
      <c r="I29" s="50"/>
      <c r="J29" s="50"/>
      <c r="K29" s="50"/>
      <c r="M29" s="38"/>
    </row>
    <row r="30" spans="2:13" s="37" customFormat="1" ht="30" customHeight="1" thickBot="1" x14ac:dyDescent="0.4">
      <c r="B30" s="32">
        <v>2</v>
      </c>
      <c r="C30" s="47" t="str">
        <f ca="1">IF(ISBLANK(INDIRECT(ADDRESS(B30*2+2,3))),"",INDIRECT(ADDRESS(B30*2+2,3)))</f>
        <v>Томск</v>
      </c>
      <c r="D30" s="47"/>
      <c r="E30" s="48"/>
      <c r="F30" s="33">
        <v>8</v>
      </c>
      <c r="G30" s="34">
        <v>10</v>
      </c>
      <c r="H30" s="49" t="str">
        <f ca="1">IF(ISBLANK(INDIRECT(ADDRESS(K30*2+2,3))),"",INDIRECT(ADDRESS(K30*2+2,3)))</f>
        <v>Чубчик</v>
      </c>
      <c r="I30" s="47"/>
      <c r="J30" s="47"/>
      <c r="K30" s="32">
        <v>6</v>
      </c>
      <c r="L30" s="35" t="s">
        <v>91</v>
      </c>
      <c r="M30" s="36">
        <v>15</v>
      </c>
    </row>
    <row r="31" spans="2:13" s="37" customFormat="1" ht="30" customHeight="1" thickBot="1" x14ac:dyDescent="0.4">
      <c r="B31" s="32">
        <v>3</v>
      </c>
      <c r="C31" s="47" t="str">
        <f ca="1">IF(ISBLANK(INDIRECT(ADDRESS(B31*2+2,3))),"",INDIRECT(ADDRESS(B31*2+2,3)))</f>
        <v>Авант</v>
      </c>
      <c r="D31" s="47"/>
      <c r="E31" s="48"/>
      <c r="F31" s="33">
        <v>11</v>
      </c>
      <c r="G31" s="34">
        <v>12</v>
      </c>
      <c r="H31" s="49" t="str">
        <f ca="1">IF(ISBLANK(INDIRECT(ADDRESS(K31*2+2,3))),"",INDIRECT(ADDRESS(K31*2+2,3)))</f>
        <v>дВОе</v>
      </c>
      <c r="I31" s="47"/>
      <c r="J31" s="47"/>
      <c r="K31" s="32">
        <v>1</v>
      </c>
      <c r="L31" s="35" t="s">
        <v>91</v>
      </c>
      <c r="M31" s="36">
        <v>16</v>
      </c>
    </row>
    <row r="32" spans="2:13" s="37" customFormat="1" ht="30" customHeight="1" thickBot="1" x14ac:dyDescent="0.4">
      <c r="B32" s="32">
        <v>4</v>
      </c>
      <c r="C32" s="47" t="str">
        <f ca="1">IF(ISBLANK(INDIRECT(ADDRESS(B32*2+2,3))),"",INDIRECT(ADDRESS(B32*2+2,3)))</f>
        <v>Манифик</v>
      </c>
      <c r="D32" s="47"/>
      <c r="E32" s="48"/>
      <c r="F32" s="33">
        <v>12</v>
      </c>
      <c r="G32" s="34">
        <v>4</v>
      </c>
      <c r="H32" s="49" t="str">
        <f ca="1">IF(ISBLANK(INDIRECT(ADDRESS(K32*2+2,3))),"",INDIRECT(ADDRESS(K32*2+2,3)))</f>
        <v>Бравые</v>
      </c>
      <c r="I32" s="47"/>
      <c r="J32" s="47"/>
      <c r="K32" s="32">
        <v>5</v>
      </c>
      <c r="L32" s="35" t="s">
        <v>91</v>
      </c>
      <c r="M32" s="36">
        <v>17</v>
      </c>
    </row>
    <row r="33" spans="1:13" s="37" customFormat="1" ht="30" customHeight="1" x14ac:dyDescent="0.35">
      <c r="M33" s="38"/>
    </row>
    <row r="34" spans="1:13" s="37" customFormat="1" ht="30" customHeight="1" thickBot="1" x14ac:dyDescent="0.4">
      <c r="B34" s="50" t="s">
        <v>94</v>
      </c>
      <c r="C34" s="50"/>
      <c r="D34" s="50"/>
      <c r="E34" s="50"/>
      <c r="F34" s="50"/>
      <c r="G34" s="50"/>
      <c r="H34" s="50"/>
      <c r="I34" s="50"/>
      <c r="J34" s="50"/>
      <c r="K34" s="50"/>
      <c r="M34" s="38"/>
    </row>
    <row r="35" spans="1:13" s="37" customFormat="1" ht="30" customHeight="1" thickBot="1" x14ac:dyDescent="0.4">
      <c r="B35" s="32">
        <v>6</v>
      </c>
      <c r="C35" s="47" t="str">
        <f ca="1">IF(ISBLANK(INDIRECT(ADDRESS(B35*2+2,3))),"",INDIRECT(ADDRESS(B35*2+2,3)))</f>
        <v>Чубчик</v>
      </c>
      <c r="D35" s="47"/>
      <c r="E35" s="48"/>
      <c r="F35" s="33">
        <v>13</v>
      </c>
      <c r="G35" s="34">
        <v>3</v>
      </c>
      <c r="H35" s="49" t="str">
        <f ca="1">IF(ISBLANK(INDIRECT(ADDRESS(K35*2+2,3))),"",INDIRECT(ADDRESS(K35*2+2,3)))</f>
        <v>Бравые</v>
      </c>
      <c r="I35" s="47"/>
      <c r="J35" s="47"/>
      <c r="K35" s="32">
        <v>5</v>
      </c>
      <c r="L35" s="35" t="s">
        <v>91</v>
      </c>
      <c r="M35" s="36">
        <v>18</v>
      </c>
    </row>
    <row r="36" spans="1:13" s="37" customFormat="1" ht="30" customHeight="1" thickBot="1" x14ac:dyDescent="0.4">
      <c r="B36" s="32">
        <v>1</v>
      </c>
      <c r="C36" s="47" t="str">
        <f ca="1">IF(ISBLANK(INDIRECT(ADDRESS(B36*2+2,3))),"",INDIRECT(ADDRESS(B36*2+2,3)))</f>
        <v>дВОе</v>
      </c>
      <c r="D36" s="47"/>
      <c r="E36" s="48"/>
      <c r="F36" s="33">
        <v>13</v>
      </c>
      <c r="G36" s="34">
        <v>1</v>
      </c>
      <c r="H36" s="49" t="str">
        <f ca="1">IF(ISBLANK(INDIRECT(ADDRESS(K36*2+2,3))),"",INDIRECT(ADDRESS(K36*2+2,3)))</f>
        <v>Манифик</v>
      </c>
      <c r="I36" s="47"/>
      <c r="J36" s="47"/>
      <c r="K36" s="32">
        <v>4</v>
      </c>
      <c r="L36" s="35" t="s">
        <v>91</v>
      </c>
      <c r="M36" s="36">
        <v>19</v>
      </c>
    </row>
    <row r="37" spans="1:13" s="37" customFormat="1" ht="30" customHeight="1" thickBot="1" x14ac:dyDescent="0.4">
      <c r="B37" s="32">
        <v>2</v>
      </c>
      <c r="C37" s="47" t="str">
        <f ca="1">IF(ISBLANK(INDIRECT(ADDRESS(B37*2+2,3))),"",INDIRECT(ADDRESS(B37*2+2,3)))</f>
        <v>Томск</v>
      </c>
      <c r="D37" s="47"/>
      <c r="E37" s="48"/>
      <c r="F37" s="33">
        <v>4</v>
      </c>
      <c r="G37" s="34">
        <v>13</v>
      </c>
      <c r="H37" s="49" t="str">
        <f ca="1">IF(ISBLANK(INDIRECT(ADDRESS(K37*2+2,3))),"",INDIRECT(ADDRESS(K37*2+2,3)))</f>
        <v>Авант</v>
      </c>
      <c r="I37" s="47"/>
      <c r="J37" s="47"/>
      <c r="K37" s="32">
        <v>3</v>
      </c>
      <c r="L37" s="35" t="s">
        <v>91</v>
      </c>
      <c r="M37" s="36">
        <v>20</v>
      </c>
    </row>
    <row r="38" spans="1:13" s="37" customFormat="1" ht="30" customHeight="1" x14ac:dyDescent="0.35">
      <c r="M38" s="38"/>
    </row>
    <row r="39" spans="1:13" s="37" customFormat="1" ht="30" customHeight="1" thickBot="1" x14ac:dyDescent="0.4">
      <c r="B39" s="50" t="s">
        <v>95</v>
      </c>
      <c r="C39" s="50"/>
      <c r="D39" s="50"/>
      <c r="E39" s="50"/>
      <c r="F39" s="50"/>
      <c r="G39" s="50"/>
      <c r="H39" s="50"/>
      <c r="I39" s="50"/>
      <c r="J39" s="50"/>
      <c r="K39" s="50"/>
      <c r="M39" s="38"/>
    </row>
    <row r="40" spans="1:13" s="37" customFormat="1" ht="30" customHeight="1" thickBot="1" x14ac:dyDescent="0.4">
      <c r="B40" s="32">
        <v>3</v>
      </c>
      <c r="C40" s="47" t="str">
        <f ca="1">IF(ISBLANK(INDIRECT(ADDRESS(B40*2+2,3))),"",INDIRECT(ADDRESS(B40*2+2,3)))</f>
        <v>Авант</v>
      </c>
      <c r="D40" s="47"/>
      <c r="E40" s="48"/>
      <c r="F40" s="33">
        <v>9</v>
      </c>
      <c r="G40" s="34">
        <v>10</v>
      </c>
      <c r="H40" s="49" t="str">
        <f ca="1">IF(ISBLANK(INDIRECT(ADDRESS(K40*2+2,3))),"",INDIRECT(ADDRESS(K40*2+2,3)))</f>
        <v>Чубчик</v>
      </c>
      <c r="I40" s="47"/>
      <c r="J40" s="47"/>
      <c r="K40" s="32">
        <v>6</v>
      </c>
      <c r="L40" s="35" t="s">
        <v>91</v>
      </c>
      <c r="M40" s="36">
        <v>9</v>
      </c>
    </row>
    <row r="41" spans="1:13" s="37" customFormat="1" ht="30" customHeight="1" thickBot="1" x14ac:dyDescent="0.4">
      <c r="B41" s="32">
        <v>4</v>
      </c>
      <c r="C41" s="47" t="str">
        <f ca="1">IF(ISBLANK(INDIRECT(ADDRESS(B41*2+2,3))),"",INDIRECT(ADDRESS(B41*2+2,3)))</f>
        <v>Манифик</v>
      </c>
      <c r="D41" s="47"/>
      <c r="E41" s="48"/>
      <c r="F41" s="33">
        <v>13</v>
      </c>
      <c r="G41" s="34">
        <v>0</v>
      </c>
      <c r="H41" s="49" t="str">
        <f ca="1">IF(ISBLANK(INDIRECT(ADDRESS(K41*2+2,3))),"",INDIRECT(ADDRESS(K41*2+2,3)))</f>
        <v>Томск</v>
      </c>
      <c r="I41" s="47"/>
      <c r="J41" s="47"/>
      <c r="K41" s="32">
        <v>2</v>
      </c>
      <c r="L41" s="35" t="s">
        <v>91</v>
      </c>
      <c r="M41" s="36">
        <v>10</v>
      </c>
    </row>
    <row r="42" spans="1:13" s="37" customFormat="1" ht="30" customHeight="1" thickBot="1" x14ac:dyDescent="0.4">
      <c r="B42" s="32">
        <v>5</v>
      </c>
      <c r="C42" s="47" t="str">
        <f ca="1">IF(ISBLANK(INDIRECT(ADDRESS(B42*2+2,3))),"",INDIRECT(ADDRESS(B42*2+2,3)))</f>
        <v>Бравые</v>
      </c>
      <c r="D42" s="47"/>
      <c r="E42" s="48"/>
      <c r="F42" s="33">
        <v>6</v>
      </c>
      <c r="G42" s="34">
        <v>9</v>
      </c>
      <c r="H42" s="49" t="str">
        <f ca="1">IF(ISBLANK(INDIRECT(ADDRESS(K42*2+2,3))),"",INDIRECT(ADDRESS(K42*2+2,3)))</f>
        <v>дВОе</v>
      </c>
      <c r="I42" s="47"/>
      <c r="J42" s="47"/>
      <c r="K42" s="32">
        <v>1</v>
      </c>
      <c r="L42" s="35" t="s">
        <v>91</v>
      </c>
      <c r="M42" s="36">
        <v>11</v>
      </c>
    </row>
    <row r="43" spans="1:13" s="37" customFormat="1" ht="21" x14ac:dyDescent="0.35">
      <c r="A43" s="39"/>
      <c r="M43" s="38"/>
    </row>
    <row r="44" spans="1:13" s="37" customFormat="1" ht="21" x14ac:dyDescent="0.35">
      <c r="A44" s="39"/>
      <c r="M44" s="38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>
      <selection activeCell="P14" sqref="P14"/>
    </sheetView>
  </sheetViews>
  <sheetFormatPr defaultRowHeight="15" x14ac:dyDescent="0.25"/>
  <cols>
    <col min="1" max="1" width="4" style="31" customWidth="1"/>
    <col min="2" max="12" width="10.28515625" customWidth="1"/>
    <col min="13" max="13" width="10.28515625" style="30" customWidth="1"/>
    <col min="14" max="15" width="10.28515625" customWidth="1"/>
  </cols>
  <sheetData>
    <row r="1" spans="2:14" customFormat="1" ht="59.25" customHeight="1" x14ac:dyDescent="0.25">
      <c r="B1" s="66" t="s">
        <v>100</v>
      </c>
      <c r="C1" s="66"/>
      <c r="D1" s="66"/>
      <c r="E1" s="66"/>
      <c r="F1" s="66"/>
      <c r="G1" s="66"/>
      <c r="H1" s="66"/>
      <c r="I1" s="66"/>
      <c r="J1" s="66"/>
      <c r="K1" s="66"/>
    </row>
    <row r="2" spans="2:14" customFormat="1" ht="15.75" thickBot="1" x14ac:dyDescent="0.3"/>
    <row r="3" spans="2:14" customFormat="1" ht="30" customHeight="1" thickBot="1" x14ac:dyDescent="0.3">
      <c r="B3" s="6"/>
      <c r="C3" s="67" t="s">
        <v>3</v>
      </c>
      <c r="D3" s="68"/>
      <c r="E3" s="69"/>
      <c r="F3" s="7">
        <v>1</v>
      </c>
      <c r="G3" s="7">
        <v>2</v>
      </c>
      <c r="H3" s="7">
        <v>3</v>
      </c>
      <c r="I3" s="8">
        <v>4</v>
      </c>
      <c r="J3" s="8">
        <v>5</v>
      </c>
      <c r="K3" s="8">
        <v>6</v>
      </c>
      <c r="L3" s="9" t="s">
        <v>86</v>
      </c>
      <c r="M3" s="7" t="s">
        <v>87</v>
      </c>
      <c r="N3" s="10" t="s">
        <v>88</v>
      </c>
    </row>
    <row r="4" spans="2:14" customFormat="1" ht="24" customHeight="1" x14ac:dyDescent="0.25">
      <c r="B4" s="70">
        <v>1</v>
      </c>
      <c r="C4" s="71" t="s">
        <v>101</v>
      </c>
      <c r="D4" s="72"/>
      <c r="E4" s="73"/>
      <c r="F4" s="11" t="s">
        <v>89</v>
      </c>
      <c r="G4" s="12" t="str">
        <f ca="1">INDIRECT(ADDRESS(27,6))&amp;":"&amp;INDIRECT(ADDRESS(27,7))</f>
        <v>13:10</v>
      </c>
      <c r="H4" s="12" t="str">
        <f ca="1">INDIRECT(ADDRESS(31,7))&amp;":"&amp;INDIRECT(ADDRESS(31,6))</f>
        <v>6:10</v>
      </c>
      <c r="I4" s="12" t="str">
        <f ca="1">INDIRECT(ADDRESS(36,6))&amp;":"&amp;INDIRECT(ADDRESS(36,7))</f>
        <v>10:4</v>
      </c>
      <c r="J4" s="12" t="str">
        <f ca="1">INDIRECT(ADDRESS(42,7))&amp;":"&amp;INDIRECT(ADDRESS(42,6))</f>
        <v>13:5</v>
      </c>
      <c r="K4" s="13" t="str">
        <f ca="1">INDIRECT(ADDRESS(20,6))&amp;":"&amp;INDIRECT(ADDRESS(20,7))</f>
        <v>13:1</v>
      </c>
      <c r="L4" s="74">
        <f ca="1">IF(COUNT(F5:K5)=0,"",COUNTIF(F5:K5,"&gt;0")+0.5*COUNTIF(F5:K5,0))</f>
        <v>4</v>
      </c>
      <c r="M4" s="14"/>
      <c r="N4" s="65">
        <v>1</v>
      </c>
    </row>
    <row r="5" spans="2:14" customFormat="1" ht="24" customHeight="1" x14ac:dyDescent="0.25">
      <c r="B5" s="63"/>
      <c r="C5" s="53"/>
      <c r="D5" s="54"/>
      <c r="E5" s="55"/>
      <c r="F5" s="15" t="s">
        <v>89</v>
      </c>
      <c r="G5" s="16">
        <f ca="1">IF(LEN(INDIRECT(ADDRESS(ROW()-1, COLUMN())))=1,"",INDIRECT(ADDRESS(27,6))-INDIRECT(ADDRESS(27,7)))</f>
        <v>3</v>
      </c>
      <c r="H5" s="16">
        <f ca="1">IF(LEN(INDIRECT(ADDRESS(ROW()-1, COLUMN())))=1,"",INDIRECT(ADDRESS(31,7))-INDIRECT(ADDRESS(31,6)))</f>
        <v>-4</v>
      </c>
      <c r="I5" s="16">
        <f ca="1">IF(LEN(INDIRECT(ADDRESS(ROW()-1, COLUMN())))=1,"",INDIRECT(ADDRESS(36,6))-INDIRECT(ADDRESS(36,7)))</f>
        <v>6</v>
      </c>
      <c r="J5" s="16">
        <f ca="1">IF(LEN(INDIRECT(ADDRESS(ROW()-1, COLUMN())))=1,"",INDIRECT(ADDRESS(42,7))-INDIRECT(ADDRESS(42,6)))</f>
        <v>8</v>
      </c>
      <c r="K5" s="17">
        <f ca="1">IF(LEN(INDIRECT(ADDRESS(ROW()-1, COLUMN())))=1,"",INDIRECT(ADDRESS(20,6))-INDIRECT(ADDRESS(20,7)))</f>
        <v>12</v>
      </c>
      <c r="L5" s="59"/>
      <c r="M5" s="16">
        <f ca="1">IF(COUNT(F5:K5)=0,"",SUM(F5:K5))</f>
        <v>25</v>
      </c>
      <c r="N5" s="64"/>
    </row>
    <row r="6" spans="2:14" customFormat="1" ht="24" customHeight="1" x14ac:dyDescent="0.25">
      <c r="B6" s="51">
        <v>2</v>
      </c>
      <c r="C6" s="53" t="s">
        <v>85</v>
      </c>
      <c r="D6" s="54"/>
      <c r="E6" s="55"/>
      <c r="F6" s="18" t="str">
        <f ca="1">INDIRECT(ADDRESS(27,7))&amp;":"&amp;INDIRECT(ADDRESS(27,6))</f>
        <v>10:13</v>
      </c>
      <c r="G6" s="19" t="s">
        <v>89</v>
      </c>
      <c r="H6" s="20" t="str">
        <f ca="1">INDIRECT(ADDRESS(37,6))&amp;":"&amp;INDIRECT(ADDRESS(37,7))</f>
        <v>4:13</v>
      </c>
      <c r="I6" s="20" t="str">
        <f ca="1">INDIRECT(ADDRESS(41,7))&amp;":"&amp;INDIRECT(ADDRESS(41,6))</f>
        <v>13:5</v>
      </c>
      <c r="J6" s="20" t="str">
        <f ca="1">INDIRECT(ADDRESS(21,6))&amp;":"&amp;INDIRECT(ADDRESS(21,7))</f>
        <v>13:4</v>
      </c>
      <c r="K6" s="21" t="str">
        <f ca="1">INDIRECT(ADDRESS(30,6))&amp;":"&amp;INDIRECT(ADDRESS(30,7))</f>
        <v>4:13</v>
      </c>
      <c r="L6" s="59">
        <f ca="1">IF(COUNT(F7:K7)=0,"",COUNTIF(F7:K7,"&gt;0")+0.5*COUNTIF(F7:K7,0))</f>
        <v>2</v>
      </c>
      <c r="M6" s="16"/>
      <c r="N6" s="61">
        <v>5</v>
      </c>
    </row>
    <row r="7" spans="2:14" customFormat="1" ht="24" customHeight="1" x14ac:dyDescent="0.25">
      <c r="B7" s="63"/>
      <c r="C7" s="53"/>
      <c r="D7" s="54"/>
      <c r="E7" s="55"/>
      <c r="F7" s="22">
        <f ca="1">IF(LEN(INDIRECT(ADDRESS(ROW()-1, COLUMN())))=1,"",INDIRECT(ADDRESS(27,7))-INDIRECT(ADDRESS(27,6)))</f>
        <v>-3</v>
      </c>
      <c r="G7" s="23" t="s">
        <v>89</v>
      </c>
      <c r="H7" s="16">
        <f ca="1">IF(LEN(INDIRECT(ADDRESS(ROW()-1, COLUMN())))=1,"",INDIRECT(ADDRESS(37,6))-INDIRECT(ADDRESS(37,7)))</f>
        <v>-9</v>
      </c>
      <c r="I7" s="16">
        <f ca="1">IF(LEN(INDIRECT(ADDRESS(ROW()-1, COLUMN())))=1,"",INDIRECT(ADDRESS(41,7))-INDIRECT(ADDRESS(41,6)))</f>
        <v>8</v>
      </c>
      <c r="J7" s="16">
        <f ca="1">IF(LEN(INDIRECT(ADDRESS(ROW()-1, COLUMN())))=1,"",INDIRECT(ADDRESS(21,6))-INDIRECT(ADDRESS(21,7)))</f>
        <v>9</v>
      </c>
      <c r="K7" s="17">
        <f ca="1">IF(LEN(INDIRECT(ADDRESS(ROW()-1, COLUMN())))=1,"",INDIRECT(ADDRESS(30,6))-INDIRECT(ADDRESS(30,7)))</f>
        <v>-9</v>
      </c>
      <c r="L7" s="59"/>
      <c r="M7" s="16">
        <f ca="1">IF(COUNT(F7:K7)=0,"",SUM(F7:K7))</f>
        <v>-4</v>
      </c>
      <c r="N7" s="64"/>
    </row>
    <row r="8" spans="2:14" customFormat="1" ht="24" customHeight="1" x14ac:dyDescent="0.25">
      <c r="B8" s="51">
        <v>3</v>
      </c>
      <c r="C8" s="53" t="s">
        <v>72</v>
      </c>
      <c r="D8" s="54"/>
      <c r="E8" s="55"/>
      <c r="F8" s="18" t="str">
        <f ca="1">INDIRECT(ADDRESS(31,6))&amp;":"&amp;INDIRECT(ADDRESS(31,7))</f>
        <v>10:6</v>
      </c>
      <c r="G8" s="20" t="str">
        <f ca="1">INDIRECT(ADDRESS(37,7))&amp;":"&amp;INDIRECT(ADDRESS(37,6))</f>
        <v>13:4</v>
      </c>
      <c r="H8" s="19" t="s">
        <v>89</v>
      </c>
      <c r="I8" s="20" t="str">
        <f ca="1">INDIRECT(ADDRESS(22,6))&amp;":"&amp;INDIRECT(ADDRESS(22,7))</f>
        <v>13:4</v>
      </c>
      <c r="J8" s="20" t="str">
        <f ca="1">INDIRECT(ADDRESS(26,7))&amp;":"&amp;INDIRECT(ADDRESS(26,6))</f>
        <v>0:13</v>
      </c>
      <c r="K8" s="21" t="str">
        <f ca="1">INDIRECT(ADDRESS(40,6))&amp;":"&amp;INDIRECT(ADDRESS(40,7))</f>
        <v>8:9</v>
      </c>
      <c r="L8" s="59">
        <f ca="1">IF(COUNT(F9:K9)=0,"",COUNTIF(F9:K9,"&gt;0")+0.5*COUNTIF(F9:K9,0))</f>
        <v>3</v>
      </c>
      <c r="M8" s="16"/>
      <c r="N8" s="61">
        <v>4</v>
      </c>
    </row>
    <row r="9" spans="2:14" customFormat="1" ht="24" customHeight="1" x14ac:dyDescent="0.25">
      <c r="B9" s="63"/>
      <c r="C9" s="53"/>
      <c r="D9" s="54"/>
      <c r="E9" s="55"/>
      <c r="F9" s="22">
        <f ca="1">IF(LEN(INDIRECT(ADDRESS(ROW()-1, COLUMN())))=1,"",INDIRECT(ADDRESS(31,6))-INDIRECT(ADDRESS(31,7)))</f>
        <v>4</v>
      </c>
      <c r="G9" s="16">
        <f ca="1">IF(LEN(INDIRECT(ADDRESS(ROW()-1, COLUMN())))=1,"",INDIRECT(ADDRESS(37,7))-INDIRECT(ADDRESS(37,6)))</f>
        <v>9</v>
      </c>
      <c r="H9" s="23" t="s">
        <v>89</v>
      </c>
      <c r="I9" s="16">
        <f ca="1">IF(LEN(INDIRECT(ADDRESS(ROW()-1, COLUMN())))=1,"",INDIRECT(ADDRESS(22,6))-INDIRECT(ADDRESS(22,7)))</f>
        <v>9</v>
      </c>
      <c r="J9" s="16">
        <f ca="1">IF(LEN(INDIRECT(ADDRESS(ROW()-1, COLUMN())))=1,"",INDIRECT(ADDRESS(26,7))-INDIRECT(ADDRESS(26,6)))</f>
        <v>-13</v>
      </c>
      <c r="K9" s="17">
        <f ca="1">IF(LEN(INDIRECT(ADDRESS(ROW()-1, COLUMN())))=1,"",INDIRECT(ADDRESS(40,6))-INDIRECT(ADDRESS(40,7)))</f>
        <v>-1</v>
      </c>
      <c r="L9" s="59"/>
      <c r="M9" s="16">
        <f ca="1">IF(COUNT(F9:K9)=0,"",SUM(F9:K9))</f>
        <v>8</v>
      </c>
      <c r="N9" s="64"/>
    </row>
    <row r="10" spans="2:14" customFormat="1" ht="24" customHeight="1" x14ac:dyDescent="0.25">
      <c r="B10" s="51">
        <v>4</v>
      </c>
      <c r="C10" s="53" t="s">
        <v>77</v>
      </c>
      <c r="D10" s="54"/>
      <c r="E10" s="55"/>
      <c r="F10" s="18" t="str">
        <f ca="1">INDIRECT(ADDRESS(36,7))&amp;":"&amp;INDIRECT(ADDRESS(36,6))</f>
        <v>4:10</v>
      </c>
      <c r="G10" s="20" t="str">
        <f ca="1">INDIRECT(ADDRESS(41,6))&amp;":"&amp;INDIRECT(ADDRESS(41,7))</f>
        <v>5:13</v>
      </c>
      <c r="H10" s="20" t="str">
        <f ca="1">INDIRECT(ADDRESS(22,7))&amp;":"&amp;INDIRECT(ADDRESS(22,6))</f>
        <v>4:13</v>
      </c>
      <c r="I10" s="19" t="s">
        <v>89</v>
      </c>
      <c r="J10" s="20" t="str">
        <f ca="1">INDIRECT(ADDRESS(32,6))&amp;":"&amp;INDIRECT(ADDRESS(32,7))</f>
        <v>2:7</v>
      </c>
      <c r="K10" s="21" t="str">
        <f ca="1">INDIRECT(ADDRESS(25,7))&amp;":"&amp;INDIRECT(ADDRESS(25,6))</f>
        <v>6:10</v>
      </c>
      <c r="L10" s="59">
        <f ca="1">IF(COUNT(F11:K11)=0,"",COUNTIF(F11:K11,"&gt;0")+0.5*COUNTIF(F11:K11,0))</f>
        <v>0</v>
      </c>
      <c r="M10" s="16"/>
      <c r="N10" s="61">
        <v>6</v>
      </c>
    </row>
    <row r="11" spans="2:14" customFormat="1" ht="24" customHeight="1" x14ac:dyDescent="0.25">
      <c r="B11" s="63"/>
      <c r="C11" s="53"/>
      <c r="D11" s="54"/>
      <c r="E11" s="55"/>
      <c r="F11" s="22">
        <f ca="1">IF(LEN(INDIRECT(ADDRESS(ROW()-1, COLUMN())))=1,"",INDIRECT(ADDRESS(36,7))-INDIRECT(ADDRESS(36,6)))</f>
        <v>-6</v>
      </c>
      <c r="G11" s="16">
        <f ca="1">IF(LEN(INDIRECT(ADDRESS(ROW()-1, COLUMN())))=1,"",INDIRECT(ADDRESS(41,6))-INDIRECT(ADDRESS(41,7)))</f>
        <v>-8</v>
      </c>
      <c r="H11" s="16">
        <f ca="1">IF(LEN(INDIRECT(ADDRESS(ROW()-1, COLUMN())))=1,"",INDIRECT(ADDRESS(22,7))-INDIRECT(ADDRESS(22,6)))</f>
        <v>-9</v>
      </c>
      <c r="I11" s="23" t="s">
        <v>89</v>
      </c>
      <c r="J11" s="16">
        <f ca="1">IF(LEN(INDIRECT(ADDRESS(ROW()-1, COLUMN())))=1,"",INDIRECT(ADDRESS(32,6))-INDIRECT(ADDRESS(32,7)))</f>
        <v>-5</v>
      </c>
      <c r="K11" s="17">
        <f ca="1">IF(LEN(INDIRECT(ADDRESS(ROW()-1, COLUMN())))=1,"",INDIRECT(ADDRESS(25,7))-INDIRECT(ADDRESS(25,6)))</f>
        <v>-4</v>
      </c>
      <c r="L11" s="59"/>
      <c r="M11" s="16">
        <f ca="1">IF(COUNT(F11:K11)=0,"",SUM(F11:K11))</f>
        <v>-32</v>
      </c>
      <c r="N11" s="64"/>
    </row>
    <row r="12" spans="2:14" customFormat="1" ht="24" customHeight="1" x14ac:dyDescent="0.25">
      <c r="B12" s="51">
        <v>5</v>
      </c>
      <c r="C12" s="53" t="s">
        <v>74</v>
      </c>
      <c r="D12" s="54"/>
      <c r="E12" s="55"/>
      <c r="F12" s="18" t="str">
        <f ca="1">INDIRECT(ADDRESS(42,6))&amp;":"&amp;INDIRECT(ADDRESS(42,7))</f>
        <v>5:13</v>
      </c>
      <c r="G12" s="20" t="str">
        <f ca="1">INDIRECT(ADDRESS(21,7))&amp;":"&amp;INDIRECT(ADDRESS(21,6))</f>
        <v>4:13</v>
      </c>
      <c r="H12" s="20" t="str">
        <f ca="1">INDIRECT(ADDRESS(26,6))&amp;":"&amp;INDIRECT(ADDRESS(26,7))</f>
        <v>13:0</v>
      </c>
      <c r="I12" s="20" t="str">
        <f ca="1">INDIRECT(ADDRESS(32,7))&amp;":"&amp;INDIRECT(ADDRESS(32,6))</f>
        <v>7:2</v>
      </c>
      <c r="J12" s="19" t="s">
        <v>89</v>
      </c>
      <c r="K12" s="21" t="str">
        <f ca="1">INDIRECT(ADDRESS(35,7))&amp;":"&amp;INDIRECT(ADDRESS(35,6))</f>
        <v>8:7</v>
      </c>
      <c r="L12" s="59">
        <f ca="1">IF(COUNT(F13:K13)=0,"",COUNTIF(F13:K13,"&gt;0")+0.5*COUNTIF(F13:K13,0))</f>
        <v>3</v>
      </c>
      <c r="M12" s="16"/>
      <c r="N12" s="61">
        <v>2</v>
      </c>
    </row>
    <row r="13" spans="2:14" customFormat="1" ht="24" customHeight="1" x14ac:dyDescent="0.25">
      <c r="B13" s="63"/>
      <c r="C13" s="53"/>
      <c r="D13" s="54"/>
      <c r="E13" s="55"/>
      <c r="F13" s="22">
        <f ca="1">IF(LEN(INDIRECT(ADDRESS(ROW()-1, COLUMN())))=1,"",INDIRECT(ADDRESS(42,6))-INDIRECT(ADDRESS(42,7)))</f>
        <v>-8</v>
      </c>
      <c r="G13" s="16">
        <f ca="1">IF(LEN(INDIRECT(ADDRESS(ROW()-1, COLUMN())))=1,"",INDIRECT(ADDRESS(21,7))-INDIRECT(ADDRESS(21,6)))</f>
        <v>-9</v>
      </c>
      <c r="H13" s="16">
        <f ca="1">IF(LEN(INDIRECT(ADDRESS(ROW()-1, COLUMN())))=1,"",INDIRECT(ADDRESS(26,6))-INDIRECT(ADDRESS(26,7)))</f>
        <v>13</v>
      </c>
      <c r="I13" s="16">
        <f ca="1">IF(LEN(INDIRECT(ADDRESS(ROW()-1, COLUMN())))=1,"",INDIRECT(ADDRESS(32,7))-INDIRECT(ADDRESS(32,6)))</f>
        <v>5</v>
      </c>
      <c r="J13" s="23" t="s">
        <v>89</v>
      </c>
      <c r="K13" s="17">
        <f ca="1">IF(LEN(INDIRECT(ADDRESS(ROW()-1, COLUMN())))=1,"",INDIRECT(ADDRESS(35,7))-INDIRECT(ADDRESS(35,6)))</f>
        <v>1</v>
      </c>
      <c r="L13" s="59"/>
      <c r="M13" s="16">
        <f ca="1">IF(COUNT(F13:K13)=0,"",SUM(F13:K13))</f>
        <v>2</v>
      </c>
      <c r="N13" s="64"/>
    </row>
    <row r="14" spans="2:14" customFormat="1" ht="24" customHeight="1" x14ac:dyDescent="0.25">
      <c r="B14" s="51">
        <v>6</v>
      </c>
      <c r="C14" s="53" t="s">
        <v>66</v>
      </c>
      <c r="D14" s="54"/>
      <c r="E14" s="55"/>
      <c r="F14" s="18" t="str">
        <f ca="1">INDIRECT(ADDRESS(20,7))&amp;":"&amp;INDIRECT(ADDRESS(20,6))</f>
        <v>1:13</v>
      </c>
      <c r="G14" s="20" t="str">
        <f ca="1">INDIRECT(ADDRESS(30,7))&amp;":"&amp;INDIRECT(ADDRESS(30,6))</f>
        <v>13:4</v>
      </c>
      <c r="H14" s="20" t="str">
        <f ca="1">INDIRECT(ADDRESS(40,7))&amp;":"&amp;INDIRECT(ADDRESS(40,6))</f>
        <v>9:8</v>
      </c>
      <c r="I14" s="20" t="str">
        <f ca="1">INDIRECT(ADDRESS(25,6))&amp;":"&amp;INDIRECT(ADDRESS(25,7))</f>
        <v>10:6</v>
      </c>
      <c r="J14" s="20" t="str">
        <f ca="1">INDIRECT(ADDRESS(35,6))&amp;":"&amp;INDIRECT(ADDRESS(35,7))</f>
        <v>7:8</v>
      </c>
      <c r="K14" s="24" t="s">
        <v>89</v>
      </c>
      <c r="L14" s="59">
        <f ca="1">IF(COUNT(F15:K15)=0,"",COUNTIF(F15:K15,"&gt;0")+0.5*COUNTIF(F15:K15,0))</f>
        <v>3</v>
      </c>
      <c r="M14" s="16"/>
      <c r="N14" s="61">
        <v>3</v>
      </c>
    </row>
    <row r="15" spans="2:14" customFormat="1" ht="24" customHeight="1" thickBot="1" x14ac:dyDescent="0.3">
      <c r="B15" s="52"/>
      <c r="C15" s="56"/>
      <c r="D15" s="57"/>
      <c r="E15" s="58"/>
      <c r="F15" s="25">
        <f ca="1">IF(LEN(INDIRECT(ADDRESS(ROW()-1, COLUMN())))=1,"",INDIRECT(ADDRESS(20,7))-INDIRECT(ADDRESS(20,6)))</f>
        <v>-12</v>
      </c>
      <c r="G15" s="26">
        <f ca="1">IF(LEN(INDIRECT(ADDRESS(ROW()-1, COLUMN())))=1,"",INDIRECT(ADDRESS(30,7))-INDIRECT(ADDRESS(30,6)))</f>
        <v>9</v>
      </c>
      <c r="H15" s="26">
        <f ca="1">IF(LEN(INDIRECT(ADDRESS(ROW()-1, COLUMN())))=1,"",INDIRECT(ADDRESS(40,7))-INDIRECT(ADDRESS(40,6)))</f>
        <v>1</v>
      </c>
      <c r="I15" s="26">
        <f ca="1">IF(LEN(INDIRECT(ADDRESS(ROW()-1, COLUMN())))=1,"",INDIRECT(ADDRESS(25,6))-INDIRECT(ADDRESS(25,7)))</f>
        <v>4</v>
      </c>
      <c r="J15" s="26">
        <f ca="1">IF(LEN(INDIRECT(ADDRESS(ROW()-1, COLUMN())))=1,"",INDIRECT(ADDRESS(35,6))-INDIRECT(ADDRESS(35,7)))</f>
        <v>-1</v>
      </c>
      <c r="K15" s="27" t="s">
        <v>89</v>
      </c>
      <c r="L15" s="60"/>
      <c r="M15" s="26">
        <f ca="1">IF(COUNT(F15:K15)=0,"",SUM(F15:K15))</f>
        <v>1</v>
      </c>
      <c r="N15" s="62"/>
    </row>
    <row r="16" spans="2:14" customFormat="1" x14ac:dyDescent="0.25"/>
    <row r="17" spans="2:13" customFormat="1" x14ac:dyDescent="0.25"/>
    <row r="18" spans="2:13" customFormat="1" x14ac:dyDescent="0.25"/>
    <row r="19" spans="2:13" customFormat="1" ht="30" customHeight="1" thickBot="1" x14ac:dyDescent="0.3">
      <c r="B19" s="50" t="s">
        <v>90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2:13" s="37" customFormat="1" ht="30" customHeight="1" thickBot="1" x14ac:dyDescent="0.4">
      <c r="B20" s="32">
        <v>1</v>
      </c>
      <c r="C20" s="47" t="str">
        <f ca="1">IF(ISBLANK(INDIRECT(ADDRESS(B20*2+2,3))),"",INDIRECT(ADDRESS(B20*2+2,3)))</f>
        <v>Бандит</v>
      </c>
      <c r="D20" s="47"/>
      <c r="E20" s="48"/>
      <c r="F20" s="33">
        <v>13</v>
      </c>
      <c r="G20" s="34">
        <v>1</v>
      </c>
      <c r="H20" s="49" t="str">
        <f ca="1">IF(ISBLANK(INDIRECT(ADDRESS(K20*2+2,3))),"",INDIRECT(ADDRESS(K20*2+2,3)))</f>
        <v>Прицел</v>
      </c>
      <c r="I20" s="47"/>
      <c r="J20" s="47"/>
      <c r="K20" s="32">
        <v>6</v>
      </c>
      <c r="L20" s="35" t="s">
        <v>91</v>
      </c>
      <c r="M20" s="36">
        <v>12</v>
      </c>
    </row>
    <row r="21" spans="2:13" s="37" customFormat="1" ht="30" customHeight="1" thickBot="1" x14ac:dyDescent="0.4">
      <c r="B21" s="32">
        <v>2</v>
      </c>
      <c r="C21" s="47" t="str">
        <f ca="1">IF(ISBLANK(INDIRECT(ADDRESS(B21*2+2,3))),"",INDIRECT(ADDRESS(B21*2+2,3)))</f>
        <v>Стрелки</v>
      </c>
      <c r="D21" s="47"/>
      <c r="E21" s="48"/>
      <c r="F21" s="33">
        <v>13</v>
      </c>
      <c r="G21" s="34">
        <v>4</v>
      </c>
      <c r="H21" s="49" t="str">
        <f ca="1">IF(ISBLANK(INDIRECT(ADDRESS(K21*2+2,3))),"",INDIRECT(ADDRESS(K21*2+2,3)))</f>
        <v>О-О</v>
      </c>
      <c r="I21" s="47"/>
      <c r="J21" s="47"/>
      <c r="K21" s="32">
        <v>5</v>
      </c>
      <c r="L21" s="35" t="s">
        <v>91</v>
      </c>
      <c r="M21" s="36">
        <v>13</v>
      </c>
    </row>
    <row r="22" spans="2:13" s="37" customFormat="1" ht="30" customHeight="1" thickBot="1" x14ac:dyDescent="0.4">
      <c r="B22" s="32">
        <v>3</v>
      </c>
      <c r="C22" s="47" t="str">
        <f ca="1">IF(ISBLANK(INDIRECT(ADDRESS(B22*2+2,3))),"",INDIRECT(ADDRESS(B22*2+2,3)))</f>
        <v>УГ</v>
      </c>
      <c r="D22" s="47"/>
      <c r="E22" s="48"/>
      <c r="F22" s="33">
        <v>13</v>
      </c>
      <c r="G22" s="34">
        <v>4</v>
      </c>
      <c r="H22" s="49" t="str">
        <f ca="1">IF(ISBLANK(INDIRECT(ADDRESS(K22*2+2,3))),"",INDIRECT(ADDRESS(K22*2+2,3)))</f>
        <v>Форт</v>
      </c>
      <c r="I22" s="47"/>
      <c r="J22" s="47"/>
      <c r="K22" s="32">
        <v>4</v>
      </c>
      <c r="L22" s="35" t="s">
        <v>91</v>
      </c>
      <c r="M22" s="36">
        <v>14</v>
      </c>
    </row>
    <row r="23" spans="2:13" s="37" customFormat="1" ht="30" customHeight="1" x14ac:dyDescent="0.35">
      <c r="M23" s="38"/>
    </row>
    <row r="24" spans="2:13" s="37" customFormat="1" ht="30" customHeight="1" thickBot="1" x14ac:dyDescent="0.4">
      <c r="B24" s="50" t="s">
        <v>92</v>
      </c>
      <c r="C24" s="50"/>
      <c r="D24" s="50"/>
      <c r="E24" s="50"/>
      <c r="F24" s="50"/>
      <c r="G24" s="50"/>
      <c r="H24" s="50"/>
      <c r="I24" s="50"/>
      <c r="J24" s="50"/>
      <c r="K24" s="50"/>
      <c r="M24" s="38"/>
    </row>
    <row r="25" spans="2:13" s="37" customFormat="1" ht="30" customHeight="1" thickBot="1" x14ac:dyDescent="0.4">
      <c r="B25" s="32">
        <v>6</v>
      </c>
      <c r="C25" s="47" t="str">
        <f ca="1">IF(ISBLANK(INDIRECT(ADDRESS(B25*2+2,3))),"",INDIRECT(ADDRESS(B25*2+2,3)))</f>
        <v>Прицел</v>
      </c>
      <c r="D25" s="47"/>
      <c r="E25" s="48"/>
      <c r="F25" s="33">
        <v>10</v>
      </c>
      <c r="G25" s="34">
        <v>6</v>
      </c>
      <c r="H25" s="49" t="str">
        <f ca="1">IF(ISBLANK(INDIRECT(ADDRESS(K25*2+2,3))),"",INDIRECT(ADDRESS(K25*2+2,3)))</f>
        <v>Форт</v>
      </c>
      <c r="I25" s="47"/>
      <c r="J25" s="47"/>
      <c r="K25" s="32">
        <v>4</v>
      </c>
      <c r="L25" s="35" t="s">
        <v>91</v>
      </c>
      <c r="M25" s="36">
        <v>15</v>
      </c>
    </row>
    <row r="26" spans="2:13" s="37" customFormat="1" ht="30" customHeight="1" thickBot="1" x14ac:dyDescent="0.4">
      <c r="B26" s="32">
        <v>5</v>
      </c>
      <c r="C26" s="47" t="str">
        <f ca="1">IF(ISBLANK(INDIRECT(ADDRESS(B26*2+2,3))),"",INDIRECT(ADDRESS(B26*2+2,3)))</f>
        <v>О-О</v>
      </c>
      <c r="D26" s="47"/>
      <c r="E26" s="48"/>
      <c r="F26" s="33">
        <v>13</v>
      </c>
      <c r="G26" s="34">
        <v>0</v>
      </c>
      <c r="H26" s="49" t="str">
        <f ca="1">IF(ISBLANK(INDIRECT(ADDRESS(K26*2+2,3))),"",INDIRECT(ADDRESS(K26*2+2,3)))</f>
        <v>УГ</v>
      </c>
      <c r="I26" s="47"/>
      <c r="J26" s="47"/>
      <c r="K26" s="32">
        <v>3</v>
      </c>
      <c r="L26" s="35" t="s">
        <v>91</v>
      </c>
      <c r="M26" s="36">
        <v>16</v>
      </c>
    </row>
    <row r="27" spans="2:13" s="37" customFormat="1" ht="30" customHeight="1" thickBot="1" x14ac:dyDescent="0.4">
      <c r="B27" s="32">
        <v>1</v>
      </c>
      <c r="C27" s="47" t="str">
        <f ca="1">IF(ISBLANK(INDIRECT(ADDRESS(B27*2+2,3))),"",INDIRECT(ADDRESS(B27*2+2,3)))</f>
        <v>Бандит</v>
      </c>
      <c r="D27" s="47"/>
      <c r="E27" s="48"/>
      <c r="F27" s="33">
        <v>13</v>
      </c>
      <c r="G27" s="34">
        <v>10</v>
      </c>
      <c r="H27" s="49" t="str">
        <f ca="1">IF(ISBLANK(INDIRECT(ADDRESS(K27*2+2,3))),"",INDIRECT(ADDRESS(K27*2+2,3)))</f>
        <v>Стрелки</v>
      </c>
      <c r="I27" s="47"/>
      <c r="J27" s="47"/>
      <c r="K27" s="32">
        <v>2</v>
      </c>
      <c r="L27" s="35" t="s">
        <v>91</v>
      </c>
      <c r="M27" s="36">
        <v>17</v>
      </c>
    </row>
    <row r="28" spans="2:13" s="37" customFormat="1" ht="30" customHeight="1" x14ac:dyDescent="0.35">
      <c r="M28" s="38"/>
    </row>
    <row r="29" spans="2:13" s="37" customFormat="1" ht="30" customHeight="1" thickBot="1" x14ac:dyDescent="0.4">
      <c r="B29" s="50" t="s">
        <v>93</v>
      </c>
      <c r="C29" s="50"/>
      <c r="D29" s="50"/>
      <c r="E29" s="50"/>
      <c r="F29" s="50"/>
      <c r="G29" s="50"/>
      <c r="H29" s="50"/>
      <c r="I29" s="50"/>
      <c r="J29" s="50"/>
      <c r="K29" s="50"/>
      <c r="M29" s="38"/>
    </row>
    <row r="30" spans="2:13" s="37" customFormat="1" ht="30" customHeight="1" thickBot="1" x14ac:dyDescent="0.4">
      <c r="B30" s="32">
        <v>2</v>
      </c>
      <c r="C30" s="47" t="str">
        <f ca="1">IF(ISBLANK(INDIRECT(ADDRESS(B30*2+2,3))),"",INDIRECT(ADDRESS(B30*2+2,3)))</f>
        <v>Стрелки</v>
      </c>
      <c r="D30" s="47"/>
      <c r="E30" s="48"/>
      <c r="F30" s="33">
        <v>4</v>
      </c>
      <c r="G30" s="34">
        <v>13</v>
      </c>
      <c r="H30" s="49" t="str">
        <f ca="1">IF(ISBLANK(INDIRECT(ADDRESS(K30*2+2,3))),"",INDIRECT(ADDRESS(K30*2+2,3)))</f>
        <v>Прицел</v>
      </c>
      <c r="I30" s="47"/>
      <c r="J30" s="47"/>
      <c r="K30" s="32">
        <v>6</v>
      </c>
      <c r="L30" s="35" t="s">
        <v>91</v>
      </c>
      <c r="M30" s="36">
        <v>18</v>
      </c>
    </row>
    <row r="31" spans="2:13" s="37" customFormat="1" ht="30" customHeight="1" thickBot="1" x14ac:dyDescent="0.4">
      <c r="B31" s="32">
        <v>3</v>
      </c>
      <c r="C31" s="47" t="str">
        <f ca="1">IF(ISBLANK(INDIRECT(ADDRESS(B31*2+2,3))),"",INDIRECT(ADDRESS(B31*2+2,3)))</f>
        <v>УГ</v>
      </c>
      <c r="D31" s="47"/>
      <c r="E31" s="48"/>
      <c r="F31" s="33">
        <v>10</v>
      </c>
      <c r="G31" s="34">
        <v>6</v>
      </c>
      <c r="H31" s="49" t="str">
        <f ca="1">IF(ISBLANK(INDIRECT(ADDRESS(K31*2+2,3))),"",INDIRECT(ADDRESS(K31*2+2,3)))</f>
        <v>Бандит</v>
      </c>
      <c r="I31" s="47"/>
      <c r="J31" s="47"/>
      <c r="K31" s="32">
        <v>1</v>
      </c>
      <c r="L31" s="35" t="s">
        <v>91</v>
      </c>
      <c r="M31" s="36">
        <v>19</v>
      </c>
    </row>
    <row r="32" spans="2:13" s="37" customFormat="1" ht="30" customHeight="1" thickBot="1" x14ac:dyDescent="0.4">
      <c r="B32" s="32">
        <v>4</v>
      </c>
      <c r="C32" s="47" t="str">
        <f ca="1">IF(ISBLANK(INDIRECT(ADDRESS(B32*2+2,3))),"",INDIRECT(ADDRESS(B32*2+2,3)))</f>
        <v>Форт</v>
      </c>
      <c r="D32" s="47"/>
      <c r="E32" s="48"/>
      <c r="F32" s="33">
        <v>2</v>
      </c>
      <c r="G32" s="34">
        <v>7</v>
      </c>
      <c r="H32" s="49" t="str">
        <f ca="1">IF(ISBLANK(INDIRECT(ADDRESS(K32*2+2,3))),"",INDIRECT(ADDRESS(K32*2+2,3)))</f>
        <v>О-О</v>
      </c>
      <c r="I32" s="47"/>
      <c r="J32" s="47"/>
      <c r="K32" s="32">
        <v>5</v>
      </c>
      <c r="L32" s="35" t="s">
        <v>91</v>
      </c>
      <c r="M32" s="36">
        <v>20</v>
      </c>
    </row>
    <row r="33" spans="2:13" s="37" customFormat="1" ht="30" customHeight="1" x14ac:dyDescent="0.35">
      <c r="M33" s="38"/>
    </row>
    <row r="34" spans="2:13" s="37" customFormat="1" ht="30" customHeight="1" thickBot="1" x14ac:dyDescent="0.4">
      <c r="B34" s="50" t="s">
        <v>94</v>
      </c>
      <c r="C34" s="50"/>
      <c r="D34" s="50"/>
      <c r="E34" s="50"/>
      <c r="F34" s="50"/>
      <c r="G34" s="50"/>
      <c r="H34" s="50"/>
      <c r="I34" s="50"/>
      <c r="J34" s="50"/>
      <c r="K34" s="50"/>
      <c r="M34" s="38"/>
    </row>
    <row r="35" spans="2:13" s="37" customFormat="1" ht="30" customHeight="1" thickBot="1" x14ac:dyDescent="0.4">
      <c r="B35" s="32">
        <v>6</v>
      </c>
      <c r="C35" s="47" t="str">
        <f ca="1">IF(ISBLANK(INDIRECT(ADDRESS(B35*2+2,3))),"",INDIRECT(ADDRESS(B35*2+2,3)))</f>
        <v>Прицел</v>
      </c>
      <c r="D35" s="47"/>
      <c r="E35" s="48"/>
      <c r="F35" s="33">
        <v>7</v>
      </c>
      <c r="G35" s="34">
        <v>8</v>
      </c>
      <c r="H35" s="49" t="str">
        <f ca="1">IF(ISBLANK(INDIRECT(ADDRESS(K35*2+2,3))),"",INDIRECT(ADDRESS(K35*2+2,3)))</f>
        <v>О-О</v>
      </c>
      <c r="I35" s="47"/>
      <c r="J35" s="47"/>
      <c r="K35" s="32">
        <v>5</v>
      </c>
      <c r="L35" s="35" t="s">
        <v>91</v>
      </c>
      <c r="M35" s="36">
        <v>9</v>
      </c>
    </row>
    <row r="36" spans="2:13" s="37" customFormat="1" ht="30" customHeight="1" thickBot="1" x14ac:dyDescent="0.4">
      <c r="B36" s="32">
        <v>1</v>
      </c>
      <c r="C36" s="47" t="str">
        <f ca="1">IF(ISBLANK(INDIRECT(ADDRESS(B36*2+2,3))),"",INDIRECT(ADDRESS(B36*2+2,3)))</f>
        <v>Бандит</v>
      </c>
      <c r="D36" s="47"/>
      <c r="E36" s="48"/>
      <c r="F36" s="33">
        <v>10</v>
      </c>
      <c r="G36" s="34">
        <v>4</v>
      </c>
      <c r="H36" s="49" t="str">
        <f ca="1">IF(ISBLANK(INDIRECT(ADDRESS(K36*2+2,3))),"",INDIRECT(ADDRESS(K36*2+2,3)))</f>
        <v>Форт</v>
      </c>
      <c r="I36" s="47"/>
      <c r="J36" s="47"/>
      <c r="K36" s="32">
        <v>4</v>
      </c>
      <c r="L36" s="35" t="s">
        <v>91</v>
      </c>
      <c r="M36" s="36">
        <v>10</v>
      </c>
    </row>
    <row r="37" spans="2:13" s="37" customFormat="1" ht="30" customHeight="1" thickBot="1" x14ac:dyDescent="0.4">
      <c r="B37" s="32">
        <v>2</v>
      </c>
      <c r="C37" s="47" t="str">
        <f ca="1">IF(ISBLANK(INDIRECT(ADDRESS(B37*2+2,3))),"",INDIRECT(ADDRESS(B37*2+2,3)))</f>
        <v>Стрелки</v>
      </c>
      <c r="D37" s="47"/>
      <c r="E37" s="48"/>
      <c r="F37" s="33">
        <v>4</v>
      </c>
      <c r="G37" s="34">
        <v>13</v>
      </c>
      <c r="H37" s="49" t="str">
        <f ca="1">IF(ISBLANK(INDIRECT(ADDRESS(K37*2+2,3))),"",INDIRECT(ADDRESS(K37*2+2,3)))</f>
        <v>УГ</v>
      </c>
      <c r="I37" s="47"/>
      <c r="J37" s="47"/>
      <c r="K37" s="32">
        <v>3</v>
      </c>
      <c r="L37" s="35" t="s">
        <v>91</v>
      </c>
      <c r="M37" s="36">
        <v>11</v>
      </c>
    </row>
    <row r="38" spans="2:13" s="37" customFormat="1" ht="30" customHeight="1" x14ac:dyDescent="0.35">
      <c r="M38" s="38"/>
    </row>
    <row r="39" spans="2:13" s="37" customFormat="1" ht="30" customHeight="1" thickBot="1" x14ac:dyDescent="0.4">
      <c r="B39" s="50" t="s">
        <v>95</v>
      </c>
      <c r="C39" s="50"/>
      <c r="D39" s="50"/>
      <c r="E39" s="50"/>
      <c r="F39" s="50"/>
      <c r="G39" s="50"/>
      <c r="H39" s="50"/>
      <c r="I39" s="50"/>
      <c r="J39" s="50"/>
      <c r="K39" s="50"/>
      <c r="M39" s="38"/>
    </row>
    <row r="40" spans="2:13" s="37" customFormat="1" ht="30" customHeight="1" thickBot="1" x14ac:dyDescent="0.4">
      <c r="B40" s="32">
        <v>3</v>
      </c>
      <c r="C40" s="47" t="str">
        <f ca="1">IF(ISBLANK(INDIRECT(ADDRESS(B40*2+2,3))),"",INDIRECT(ADDRESS(B40*2+2,3)))</f>
        <v>УГ</v>
      </c>
      <c r="D40" s="47"/>
      <c r="E40" s="48"/>
      <c r="F40" s="33">
        <v>8</v>
      </c>
      <c r="G40" s="34">
        <v>9</v>
      </c>
      <c r="H40" s="49" t="str">
        <f ca="1">IF(ISBLANK(INDIRECT(ADDRESS(K40*2+2,3))),"",INDIRECT(ADDRESS(K40*2+2,3)))</f>
        <v>Прицел</v>
      </c>
      <c r="I40" s="47"/>
      <c r="J40" s="47"/>
      <c r="K40" s="32">
        <v>6</v>
      </c>
      <c r="L40" s="35" t="s">
        <v>91</v>
      </c>
      <c r="M40" s="36">
        <v>12</v>
      </c>
    </row>
    <row r="41" spans="2:13" s="37" customFormat="1" ht="30" customHeight="1" thickBot="1" x14ac:dyDescent="0.4">
      <c r="B41" s="32">
        <v>4</v>
      </c>
      <c r="C41" s="47" t="str">
        <f ca="1">IF(ISBLANK(INDIRECT(ADDRESS(B41*2+2,3))),"",INDIRECT(ADDRESS(B41*2+2,3)))</f>
        <v>Форт</v>
      </c>
      <c r="D41" s="47"/>
      <c r="E41" s="48"/>
      <c r="F41" s="33">
        <v>5</v>
      </c>
      <c r="G41" s="34">
        <v>13</v>
      </c>
      <c r="H41" s="49" t="str">
        <f ca="1">IF(ISBLANK(INDIRECT(ADDRESS(K41*2+2,3))),"",INDIRECT(ADDRESS(K41*2+2,3)))</f>
        <v>Стрелки</v>
      </c>
      <c r="I41" s="47"/>
      <c r="J41" s="47"/>
      <c r="K41" s="32">
        <v>2</v>
      </c>
      <c r="L41" s="35" t="s">
        <v>91</v>
      </c>
      <c r="M41" s="36">
        <v>13</v>
      </c>
    </row>
    <row r="42" spans="2:13" s="37" customFormat="1" ht="30" customHeight="1" thickBot="1" x14ac:dyDescent="0.4">
      <c r="B42" s="32">
        <v>5</v>
      </c>
      <c r="C42" s="47" t="str">
        <f ca="1">IF(ISBLANK(INDIRECT(ADDRESS(B42*2+2,3))),"",INDIRECT(ADDRESS(B42*2+2,3)))</f>
        <v>О-О</v>
      </c>
      <c r="D42" s="47"/>
      <c r="E42" s="48"/>
      <c r="F42" s="33">
        <v>5</v>
      </c>
      <c r="G42" s="34">
        <v>13</v>
      </c>
      <c r="H42" s="49" t="str">
        <f ca="1">IF(ISBLANK(INDIRECT(ADDRESS(K42*2+2,3))),"",INDIRECT(ADDRESS(K42*2+2,3)))</f>
        <v>Бандит</v>
      </c>
      <c r="I42" s="47"/>
      <c r="J42" s="47"/>
      <c r="K42" s="32">
        <v>1</v>
      </c>
      <c r="L42" s="35" t="s">
        <v>91</v>
      </c>
      <c r="M42" s="36">
        <v>14</v>
      </c>
    </row>
    <row r="43" spans="2:13" x14ac:dyDescent="0.25">
      <c r="M43" s="30" t="s">
        <v>107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paperSize="9" scale="6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workbookViewId="0">
      <selection activeCell="Q11" sqref="Q11"/>
    </sheetView>
  </sheetViews>
  <sheetFormatPr defaultRowHeight="15" x14ac:dyDescent="0.25"/>
  <cols>
    <col min="1" max="1" width="4" style="31" customWidth="1"/>
    <col min="2" max="12" width="10.28515625" customWidth="1"/>
    <col min="13" max="13" width="10.28515625" style="30" customWidth="1"/>
    <col min="14" max="15" width="10.28515625" customWidth="1"/>
  </cols>
  <sheetData>
    <row r="1" spans="2:14" customFormat="1" ht="59.25" customHeight="1" x14ac:dyDescent="0.25">
      <c r="B1" s="66" t="s">
        <v>102</v>
      </c>
      <c r="C1" s="66"/>
      <c r="D1" s="66"/>
      <c r="E1" s="66"/>
      <c r="F1" s="66"/>
      <c r="G1" s="66"/>
      <c r="H1" s="66"/>
      <c r="I1" s="66"/>
      <c r="J1" s="66"/>
      <c r="K1" s="66"/>
    </row>
    <row r="2" spans="2:14" customFormat="1" ht="15.75" thickBot="1" x14ac:dyDescent="0.3"/>
    <row r="3" spans="2:14" customFormat="1" ht="30" customHeight="1" thickBot="1" x14ac:dyDescent="0.3">
      <c r="B3" s="6"/>
      <c r="C3" s="67" t="s">
        <v>3</v>
      </c>
      <c r="D3" s="68"/>
      <c r="E3" s="69"/>
      <c r="F3" s="7">
        <v>1</v>
      </c>
      <c r="G3" s="7">
        <v>2</v>
      </c>
      <c r="H3" s="7">
        <v>3</v>
      </c>
      <c r="I3" s="8">
        <v>4</v>
      </c>
      <c r="J3" s="8">
        <v>5</v>
      </c>
      <c r="K3" s="8">
        <v>6</v>
      </c>
      <c r="L3" s="9" t="s">
        <v>86</v>
      </c>
      <c r="M3" s="7" t="s">
        <v>87</v>
      </c>
      <c r="N3" s="10" t="s">
        <v>88</v>
      </c>
    </row>
    <row r="4" spans="2:14" customFormat="1" ht="24" customHeight="1" x14ac:dyDescent="0.25">
      <c r="B4" s="70">
        <v>1</v>
      </c>
      <c r="C4" s="71" t="s">
        <v>57</v>
      </c>
      <c r="D4" s="72"/>
      <c r="E4" s="73"/>
      <c r="F4" s="11" t="s">
        <v>89</v>
      </c>
      <c r="G4" s="12" t="str">
        <f ca="1">INDIRECT(ADDRESS(27,6))&amp;":"&amp;INDIRECT(ADDRESS(27,7))</f>
        <v>13:1</v>
      </c>
      <c r="H4" s="12" t="str">
        <f ca="1">INDIRECT(ADDRESS(31,7))&amp;":"&amp;INDIRECT(ADDRESS(31,6))</f>
        <v>4:9</v>
      </c>
      <c r="I4" s="12" t="str">
        <f ca="1">INDIRECT(ADDRESS(36,6))&amp;":"&amp;INDIRECT(ADDRESS(36,7))</f>
        <v>13:4</v>
      </c>
      <c r="J4" s="12" t="str">
        <f ca="1">INDIRECT(ADDRESS(42,7))&amp;":"&amp;INDIRECT(ADDRESS(42,6))</f>
        <v>13:5</v>
      </c>
      <c r="K4" s="13" t="str">
        <f ca="1">INDIRECT(ADDRESS(20,6))&amp;":"&amp;INDIRECT(ADDRESS(20,7))</f>
        <v>8:7</v>
      </c>
      <c r="L4" s="74">
        <f ca="1">IF(COUNT(F5:K5)=0,"",COUNTIF(F5:K5,"&gt;0")+0.5*COUNTIF(F5:K5,0))</f>
        <v>4</v>
      </c>
      <c r="M4" s="14"/>
      <c r="N4" s="65">
        <v>1</v>
      </c>
    </row>
    <row r="5" spans="2:14" customFormat="1" ht="24" customHeight="1" x14ac:dyDescent="0.25">
      <c r="B5" s="63"/>
      <c r="C5" s="53"/>
      <c r="D5" s="54"/>
      <c r="E5" s="55"/>
      <c r="F5" s="15" t="s">
        <v>89</v>
      </c>
      <c r="G5" s="16">
        <f ca="1">IF(LEN(INDIRECT(ADDRESS(ROW()-1, COLUMN())))=1,"",INDIRECT(ADDRESS(27,6))-INDIRECT(ADDRESS(27,7)))</f>
        <v>12</v>
      </c>
      <c r="H5" s="16">
        <f ca="1">IF(LEN(INDIRECT(ADDRESS(ROW()-1, COLUMN())))=1,"",INDIRECT(ADDRESS(31,7))-INDIRECT(ADDRESS(31,6)))</f>
        <v>-5</v>
      </c>
      <c r="I5" s="16">
        <f ca="1">IF(LEN(INDIRECT(ADDRESS(ROW()-1, COLUMN())))=1,"",INDIRECT(ADDRESS(36,6))-INDIRECT(ADDRESS(36,7)))</f>
        <v>9</v>
      </c>
      <c r="J5" s="16">
        <f ca="1">IF(LEN(INDIRECT(ADDRESS(ROW()-1, COLUMN())))=1,"",INDIRECT(ADDRESS(42,7))-INDIRECT(ADDRESS(42,6)))</f>
        <v>8</v>
      </c>
      <c r="K5" s="17">
        <f ca="1">IF(LEN(INDIRECT(ADDRESS(ROW()-1, COLUMN())))=1,"",INDIRECT(ADDRESS(20,6))-INDIRECT(ADDRESS(20,7)))</f>
        <v>1</v>
      </c>
      <c r="L5" s="59"/>
      <c r="M5" s="16">
        <f ca="1">IF(COUNT(F5:K5)=0,"",SUM(F5:K5))</f>
        <v>25</v>
      </c>
      <c r="N5" s="64"/>
    </row>
    <row r="6" spans="2:14" customFormat="1" ht="24" customHeight="1" x14ac:dyDescent="0.25">
      <c r="B6" s="51">
        <v>2</v>
      </c>
      <c r="C6" s="53" t="s">
        <v>103</v>
      </c>
      <c r="D6" s="54"/>
      <c r="E6" s="55"/>
      <c r="F6" s="18" t="str">
        <f ca="1">INDIRECT(ADDRESS(27,7))&amp;":"&amp;INDIRECT(ADDRESS(27,6))</f>
        <v>1:13</v>
      </c>
      <c r="G6" s="19" t="s">
        <v>89</v>
      </c>
      <c r="H6" s="20" t="str">
        <f ca="1">INDIRECT(ADDRESS(37,6))&amp;":"&amp;INDIRECT(ADDRESS(37,7))</f>
        <v>12:6</v>
      </c>
      <c r="I6" s="20" t="str">
        <f ca="1">INDIRECT(ADDRESS(41,7))&amp;":"&amp;INDIRECT(ADDRESS(41,6))</f>
        <v>3:13</v>
      </c>
      <c r="J6" s="20" t="str">
        <f ca="1">INDIRECT(ADDRESS(21,6))&amp;":"&amp;INDIRECT(ADDRESS(21,7))</f>
        <v>5:13</v>
      </c>
      <c r="K6" s="21" t="str">
        <f ca="1">INDIRECT(ADDRESS(30,6))&amp;":"&amp;INDIRECT(ADDRESS(30,7))</f>
        <v>3:13</v>
      </c>
      <c r="L6" s="59">
        <f ca="1">IF(COUNT(F7:K7)=0,"",COUNTIF(F7:K7,"&gt;0")+0.5*COUNTIF(F7:K7,0))</f>
        <v>1</v>
      </c>
      <c r="M6" s="16"/>
      <c r="N6" s="61">
        <v>6</v>
      </c>
    </row>
    <row r="7" spans="2:14" customFormat="1" ht="24" customHeight="1" x14ac:dyDescent="0.25">
      <c r="B7" s="63"/>
      <c r="C7" s="53"/>
      <c r="D7" s="54"/>
      <c r="E7" s="55"/>
      <c r="F7" s="22">
        <f ca="1">IF(LEN(INDIRECT(ADDRESS(ROW()-1, COLUMN())))=1,"",INDIRECT(ADDRESS(27,7))-INDIRECT(ADDRESS(27,6)))</f>
        <v>-12</v>
      </c>
      <c r="G7" s="23" t="s">
        <v>89</v>
      </c>
      <c r="H7" s="16">
        <f ca="1">IF(LEN(INDIRECT(ADDRESS(ROW()-1, COLUMN())))=1,"",INDIRECT(ADDRESS(37,6))-INDIRECT(ADDRESS(37,7)))</f>
        <v>6</v>
      </c>
      <c r="I7" s="16">
        <f ca="1">IF(LEN(INDIRECT(ADDRESS(ROW()-1, COLUMN())))=1,"",INDIRECT(ADDRESS(41,7))-INDIRECT(ADDRESS(41,6)))</f>
        <v>-10</v>
      </c>
      <c r="J7" s="16">
        <f ca="1">IF(LEN(INDIRECT(ADDRESS(ROW()-1, COLUMN())))=1,"",INDIRECT(ADDRESS(21,6))-INDIRECT(ADDRESS(21,7)))</f>
        <v>-8</v>
      </c>
      <c r="K7" s="17">
        <f ca="1">IF(LEN(INDIRECT(ADDRESS(ROW()-1, COLUMN())))=1,"",INDIRECT(ADDRESS(30,6))-INDIRECT(ADDRESS(30,7)))</f>
        <v>-10</v>
      </c>
      <c r="L7" s="59"/>
      <c r="M7" s="16">
        <f ca="1">IF(COUNT(F7:K7)=0,"",SUM(F7:K7))</f>
        <v>-34</v>
      </c>
      <c r="N7" s="64"/>
    </row>
    <row r="8" spans="2:14" customFormat="1" ht="24" customHeight="1" x14ac:dyDescent="0.25">
      <c r="B8" s="51">
        <v>3</v>
      </c>
      <c r="C8" s="53" t="s">
        <v>70</v>
      </c>
      <c r="D8" s="54"/>
      <c r="E8" s="55"/>
      <c r="F8" s="18" t="str">
        <f ca="1">INDIRECT(ADDRESS(31,6))&amp;":"&amp;INDIRECT(ADDRESS(31,7))</f>
        <v>9:4</v>
      </c>
      <c r="G8" s="20" t="str">
        <f ca="1">INDIRECT(ADDRESS(37,7))&amp;":"&amp;INDIRECT(ADDRESS(37,6))</f>
        <v>6:12</v>
      </c>
      <c r="H8" s="19" t="s">
        <v>89</v>
      </c>
      <c r="I8" s="20" t="str">
        <f ca="1">INDIRECT(ADDRESS(22,6))&amp;":"&amp;INDIRECT(ADDRESS(22,7))</f>
        <v>13:2</v>
      </c>
      <c r="J8" s="20" t="str">
        <f ca="1">INDIRECT(ADDRESS(26,7))&amp;":"&amp;INDIRECT(ADDRESS(26,6))</f>
        <v>13:8</v>
      </c>
      <c r="K8" s="21" t="str">
        <f ca="1">INDIRECT(ADDRESS(40,6))&amp;":"&amp;INDIRECT(ADDRESS(40,7))</f>
        <v>10:11</v>
      </c>
      <c r="L8" s="59">
        <f ca="1">IF(COUNT(F9:K9)=0,"",COUNTIF(F9:K9,"&gt;0")+0.5*COUNTIF(F9:K9,0))</f>
        <v>3</v>
      </c>
      <c r="M8" s="16"/>
      <c r="N8" s="61">
        <v>2</v>
      </c>
    </row>
    <row r="9" spans="2:14" customFormat="1" ht="24" customHeight="1" x14ac:dyDescent="0.25">
      <c r="B9" s="63"/>
      <c r="C9" s="53"/>
      <c r="D9" s="54"/>
      <c r="E9" s="55"/>
      <c r="F9" s="22">
        <f ca="1">IF(LEN(INDIRECT(ADDRESS(ROW()-1, COLUMN())))=1,"",INDIRECT(ADDRESS(31,6))-INDIRECT(ADDRESS(31,7)))</f>
        <v>5</v>
      </c>
      <c r="G9" s="16">
        <f ca="1">IF(LEN(INDIRECT(ADDRESS(ROW()-1, COLUMN())))=1,"",INDIRECT(ADDRESS(37,7))-INDIRECT(ADDRESS(37,6)))</f>
        <v>-6</v>
      </c>
      <c r="H9" s="23" t="s">
        <v>89</v>
      </c>
      <c r="I9" s="16">
        <f ca="1">IF(LEN(INDIRECT(ADDRESS(ROW()-1, COLUMN())))=1,"",INDIRECT(ADDRESS(22,6))-INDIRECT(ADDRESS(22,7)))</f>
        <v>11</v>
      </c>
      <c r="J9" s="16">
        <f ca="1">IF(LEN(INDIRECT(ADDRESS(ROW()-1, COLUMN())))=1,"",INDIRECT(ADDRESS(26,7))-INDIRECT(ADDRESS(26,6)))</f>
        <v>5</v>
      </c>
      <c r="K9" s="17">
        <f ca="1">IF(LEN(INDIRECT(ADDRESS(ROW()-1, COLUMN())))=1,"",INDIRECT(ADDRESS(40,6))-INDIRECT(ADDRESS(40,7)))</f>
        <v>-1</v>
      </c>
      <c r="L9" s="59"/>
      <c r="M9" s="16">
        <f ca="1">IF(COUNT(F9:K9)=0,"",SUM(F9:K9))</f>
        <v>14</v>
      </c>
      <c r="N9" s="64"/>
    </row>
    <row r="10" spans="2:14" customFormat="1" ht="24" customHeight="1" x14ac:dyDescent="0.25">
      <c r="B10" s="51">
        <v>4</v>
      </c>
      <c r="C10" s="53" t="s">
        <v>104</v>
      </c>
      <c r="D10" s="54"/>
      <c r="E10" s="55"/>
      <c r="F10" s="18" t="str">
        <f ca="1">INDIRECT(ADDRESS(36,7))&amp;":"&amp;INDIRECT(ADDRESS(36,6))</f>
        <v>4:13</v>
      </c>
      <c r="G10" s="20" t="str">
        <f ca="1">INDIRECT(ADDRESS(41,6))&amp;":"&amp;INDIRECT(ADDRESS(41,7))</f>
        <v>13:3</v>
      </c>
      <c r="H10" s="20" t="str">
        <f ca="1">INDIRECT(ADDRESS(22,7))&amp;":"&amp;INDIRECT(ADDRESS(22,6))</f>
        <v>2:13</v>
      </c>
      <c r="I10" s="19" t="s">
        <v>89</v>
      </c>
      <c r="J10" s="20" t="str">
        <f ca="1">INDIRECT(ADDRESS(32,6))&amp;":"&amp;INDIRECT(ADDRESS(32,7))</f>
        <v>6:8</v>
      </c>
      <c r="K10" s="21" t="str">
        <f ca="1">INDIRECT(ADDRESS(25,7))&amp;":"&amp;INDIRECT(ADDRESS(25,6))</f>
        <v>13:6</v>
      </c>
      <c r="L10" s="59">
        <f ca="1">IF(COUNT(F11:K11)=0,"",COUNTIF(F11:K11,"&gt;0")+0.5*COUNTIF(F11:K11,0))</f>
        <v>2</v>
      </c>
      <c r="M10" s="16"/>
      <c r="N10" s="61">
        <v>4</v>
      </c>
    </row>
    <row r="11" spans="2:14" customFormat="1" ht="24" customHeight="1" x14ac:dyDescent="0.25">
      <c r="B11" s="63"/>
      <c r="C11" s="53"/>
      <c r="D11" s="54"/>
      <c r="E11" s="55"/>
      <c r="F11" s="22">
        <f ca="1">IF(LEN(INDIRECT(ADDRESS(ROW()-1, COLUMN())))=1,"",INDIRECT(ADDRESS(36,7))-INDIRECT(ADDRESS(36,6)))</f>
        <v>-9</v>
      </c>
      <c r="G11" s="16">
        <f ca="1">IF(LEN(INDIRECT(ADDRESS(ROW()-1, COLUMN())))=1,"",INDIRECT(ADDRESS(41,6))-INDIRECT(ADDRESS(41,7)))</f>
        <v>10</v>
      </c>
      <c r="H11" s="16">
        <f ca="1">IF(LEN(INDIRECT(ADDRESS(ROW()-1, COLUMN())))=1,"",INDIRECT(ADDRESS(22,7))-INDIRECT(ADDRESS(22,6)))</f>
        <v>-11</v>
      </c>
      <c r="I11" s="23" t="s">
        <v>89</v>
      </c>
      <c r="J11" s="16">
        <f ca="1">IF(LEN(INDIRECT(ADDRESS(ROW()-1, COLUMN())))=1,"",INDIRECT(ADDRESS(32,6))-INDIRECT(ADDRESS(32,7)))</f>
        <v>-2</v>
      </c>
      <c r="K11" s="17">
        <f ca="1">IF(LEN(INDIRECT(ADDRESS(ROW()-1, COLUMN())))=1,"",INDIRECT(ADDRESS(25,7))-INDIRECT(ADDRESS(25,6)))</f>
        <v>7</v>
      </c>
      <c r="L11" s="59"/>
      <c r="M11" s="16">
        <f ca="1">IF(COUNT(F11:K11)=0,"",SUM(F11:K11))</f>
        <v>-5</v>
      </c>
      <c r="N11" s="64"/>
    </row>
    <row r="12" spans="2:14" customFormat="1" ht="24" customHeight="1" x14ac:dyDescent="0.25">
      <c r="B12" s="51">
        <v>5</v>
      </c>
      <c r="C12" s="53" t="s">
        <v>105</v>
      </c>
      <c r="D12" s="54"/>
      <c r="E12" s="55"/>
      <c r="F12" s="18" t="str">
        <f ca="1">INDIRECT(ADDRESS(42,6))&amp;":"&amp;INDIRECT(ADDRESS(42,7))</f>
        <v>5:13</v>
      </c>
      <c r="G12" s="20" t="str">
        <f ca="1">INDIRECT(ADDRESS(21,7))&amp;":"&amp;INDIRECT(ADDRESS(21,6))</f>
        <v>13:5</v>
      </c>
      <c r="H12" s="20" t="str">
        <f ca="1">INDIRECT(ADDRESS(26,6))&amp;":"&amp;INDIRECT(ADDRESS(26,7))</f>
        <v>8:13</v>
      </c>
      <c r="I12" s="20" t="str">
        <f ca="1">INDIRECT(ADDRESS(32,7))&amp;":"&amp;INDIRECT(ADDRESS(32,6))</f>
        <v>8:6</v>
      </c>
      <c r="J12" s="19" t="s">
        <v>89</v>
      </c>
      <c r="K12" s="21" t="str">
        <f ca="1">INDIRECT(ADDRESS(35,7))&amp;":"&amp;INDIRECT(ADDRESS(35,6))</f>
        <v>9:8</v>
      </c>
      <c r="L12" s="59">
        <f ca="1">IF(COUNT(F13:K13)=0,"",COUNTIF(F13:K13,"&gt;0")+0.5*COUNTIF(F13:K13,0))</f>
        <v>3</v>
      </c>
      <c r="M12" s="16"/>
      <c r="N12" s="61">
        <v>3</v>
      </c>
    </row>
    <row r="13" spans="2:14" customFormat="1" ht="24" customHeight="1" x14ac:dyDescent="0.25">
      <c r="B13" s="63"/>
      <c r="C13" s="53"/>
      <c r="D13" s="54"/>
      <c r="E13" s="55"/>
      <c r="F13" s="22">
        <f ca="1">IF(LEN(INDIRECT(ADDRESS(ROW()-1, COLUMN())))=1,"",INDIRECT(ADDRESS(42,6))-INDIRECT(ADDRESS(42,7)))</f>
        <v>-8</v>
      </c>
      <c r="G13" s="16">
        <f ca="1">IF(LEN(INDIRECT(ADDRESS(ROW()-1, COLUMN())))=1,"",INDIRECT(ADDRESS(21,7))-INDIRECT(ADDRESS(21,6)))</f>
        <v>8</v>
      </c>
      <c r="H13" s="16">
        <f ca="1">IF(LEN(INDIRECT(ADDRESS(ROW()-1, COLUMN())))=1,"",INDIRECT(ADDRESS(26,6))-INDIRECT(ADDRESS(26,7)))</f>
        <v>-5</v>
      </c>
      <c r="I13" s="16">
        <f ca="1">IF(LEN(INDIRECT(ADDRESS(ROW()-1, COLUMN())))=1,"",INDIRECT(ADDRESS(32,7))-INDIRECT(ADDRESS(32,6)))</f>
        <v>2</v>
      </c>
      <c r="J13" s="23" t="s">
        <v>89</v>
      </c>
      <c r="K13" s="17">
        <f ca="1">IF(LEN(INDIRECT(ADDRESS(ROW()-1, COLUMN())))=1,"",INDIRECT(ADDRESS(35,7))-INDIRECT(ADDRESS(35,6)))</f>
        <v>1</v>
      </c>
      <c r="L13" s="59"/>
      <c r="M13" s="16">
        <f ca="1">IF(COUNT(F13:K13)=0,"",SUM(F13:K13))</f>
        <v>-2</v>
      </c>
      <c r="N13" s="64"/>
    </row>
    <row r="14" spans="2:14" customFormat="1" ht="24" customHeight="1" x14ac:dyDescent="0.25">
      <c r="B14" s="51">
        <v>6</v>
      </c>
      <c r="C14" s="53" t="s">
        <v>65</v>
      </c>
      <c r="D14" s="54"/>
      <c r="E14" s="55"/>
      <c r="F14" s="18" t="str">
        <f ca="1">INDIRECT(ADDRESS(20,7))&amp;":"&amp;INDIRECT(ADDRESS(20,6))</f>
        <v>7:8</v>
      </c>
      <c r="G14" s="20" t="str">
        <f ca="1">INDIRECT(ADDRESS(30,7))&amp;":"&amp;INDIRECT(ADDRESS(30,6))</f>
        <v>13:3</v>
      </c>
      <c r="H14" s="20" t="str">
        <f ca="1">INDIRECT(ADDRESS(40,7))&amp;":"&amp;INDIRECT(ADDRESS(40,6))</f>
        <v>11:10</v>
      </c>
      <c r="I14" s="20" t="str">
        <f ca="1">INDIRECT(ADDRESS(25,6))&amp;":"&amp;INDIRECT(ADDRESS(25,7))</f>
        <v>6:13</v>
      </c>
      <c r="J14" s="20" t="str">
        <f ca="1">INDIRECT(ADDRESS(35,6))&amp;":"&amp;INDIRECT(ADDRESS(35,7))</f>
        <v>8:9</v>
      </c>
      <c r="K14" s="24" t="s">
        <v>89</v>
      </c>
      <c r="L14" s="59">
        <f ca="1">IF(COUNT(F15:K15)=0,"",COUNTIF(F15:K15,"&gt;0")+0.5*COUNTIF(F15:K15,0))</f>
        <v>2</v>
      </c>
      <c r="M14" s="16"/>
      <c r="N14" s="61">
        <v>5</v>
      </c>
    </row>
    <row r="15" spans="2:14" customFormat="1" ht="24" customHeight="1" thickBot="1" x14ac:dyDescent="0.3">
      <c r="B15" s="52"/>
      <c r="C15" s="56"/>
      <c r="D15" s="57"/>
      <c r="E15" s="58"/>
      <c r="F15" s="25">
        <f ca="1">IF(LEN(INDIRECT(ADDRESS(ROW()-1, COLUMN())))=1,"",INDIRECT(ADDRESS(20,7))-INDIRECT(ADDRESS(20,6)))</f>
        <v>-1</v>
      </c>
      <c r="G15" s="26">
        <f ca="1">IF(LEN(INDIRECT(ADDRESS(ROW()-1, COLUMN())))=1,"",INDIRECT(ADDRESS(30,7))-INDIRECT(ADDRESS(30,6)))</f>
        <v>10</v>
      </c>
      <c r="H15" s="26">
        <f ca="1">IF(LEN(INDIRECT(ADDRESS(ROW()-1, COLUMN())))=1,"",INDIRECT(ADDRESS(40,7))-INDIRECT(ADDRESS(40,6)))</f>
        <v>1</v>
      </c>
      <c r="I15" s="26">
        <f ca="1">IF(LEN(INDIRECT(ADDRESS(ROW()-1, COLUMN())))=1,"",INDIRECT(ADDRESS(25,6))-INDIRECT(ADDRESS(25,7)))</f>
        <v>-7</v>
      </c>
      <c r="J15" s="26">
        <f ca="1">IF(LEN(INDIRECT(ADDRESS(ROW()-1, COLUMN())))=1,"",INDIRECT(ADDRESS(35,6))-INDIRECT(ADDRESS(35,7)))</f>
        <v>-1</v>
      </c>
      <c r="K15" s="27" t="s">
        <v>89</v>
      </c>
      <c r="L15" s="60"/>
      <c r="M15" s="26">
        <f ca="1">IF(COUNT(F15:K15)=0,"",SUM(F15:K15))</f>
        <v>2</v>
      </c>
      <c r="N15" s="62"/>
    </row>
    <row r="16" spans="2:14" customFormat="1" x14ac:dyDescent="0.25"/>
    <row r="17" spans="2:13" customFormat="1" x14ac:dyDescent="0.25"/>
    <row r="18" spans="2:13" customFormat="1" x14ac:dyDescent="0.25"/>
    <row r="19" spans="2:13" customFormat="1" ht="30" customHeight="1" thickBot="1" x14ac:dyDescent="0.3">
      <c r="B19" s="50" t="s">
        <v>90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2:13" s="37" customFormat="1" ht="30" customHeight="1" thickBot="1" x14ac:dyDescent="0.4">
      <c r="B20" s="32">
        <v>1</v>
      </c>
      <c r="C20" s="47" t="str">
        <f ca="1">IF(ISBLANK(INDIRECT(ADDRESS(B20*2+2,3))),"",INDIRECT(ADDRESS(B20*2+2,3)))</f>
        <v>ВВС</v>
      </c>
      <c r="D20" s="47"/>
      <c r="E20" s="48"/>
      <c r="F20" s="33">
        <v>8</v>
      </c>
      <c r="G20" s="34">
        <v>7</v>
      </c>
      <c r="H20" s="49" t="str">
        <f ca="1">IF(ISBLANK(INDIRECT(ADDRESS(K20*2+2,3))),"",INDIRECT(ADDRESS(K20*2+2,3)))</f>
        <v>КРИК-2</v>
      </c>
      <c r="I20" s="47"/>
      <c r="J20" s="47"/>
      <c r="K20" s="32">
        <v>6</v>
      </c>
      <c r="L20" s="35" t="s">
        <v>91</v>
      </c>
      <c r="M20" s="36">
        <v>15</v>
      </c>
    </row>
    <row r="21" spans="2:13" s="37" customFormat="1" ht="30" customHeight="1" thickBot="1" x14ac:dyDescent="0.4">
      <c r="B21" s="32">
        <v>2</v>
      </c>
      <c r="C21" s="47" t="str">
        <f ca="1">IF(ISBLANK(INDIRECT(ADDRESS(B21*2+2,3))),"",INDIRECT(ADDRESS(B21*2+2,3)))</f>
        <v>Смоленский Скандал</v>
      </c>
      <c r="D21" s="47"/>
      <c r="E21" s="48"/>
      <c r="F21" s="33">
        <v>5</v>
      </c>
      <c r="G21" s="34">
        <v>13</v>
      </c>
      <c r="H21" s="49" t="str">
        <f ca="1">IF(ISBLANK(INDIRECT(ADDRESS(K21*2+2,3))),"",INDIRECT(ADDRESS(K21*2+2,3)))</f>
        <v>Бомба</v>
      </c>
      <c r="I21" s="47"/>
      <c r="J21" s="47"/>
      <c r="K21" s="32">
        <v>5</v>
      </c>
      <c r="L21" s="35" t="s">
        <v>91</v>
      </c>
      <c r="M21" s="36">
        <v>16</v>
      </c>
    </row>
    <row r="22" spans="2:13" s="37" customFormat="1" ht="30" customHeight="1" thickBot="1" x14ac:dyDescent="0.4">
      <c r="B22" s="32">
        <v>3</v>
      </c>
      <c r="C22" s="47" t="str">
        <f ca="1">IF(ISBLANK(INDIRECT(ADDRESS(B22*2+2,3))),"",INDIRECT(ADDRESS(B22*2+2,3)))</f>
        <v>Йожь</v>
      </c>
      <c r="D22" s="47"/>
      <c r="E22" s="48"/>
      <c r="F22" s="33">
        <v>13</v>
      </c>
      <c r="G22" s="34">
        <v>2</v>
      </c>
      <c r="H22" s="49" t="str">
        <f ca="1">IF(ISBLANK(INDIRECT(ADDRESS(K22*2+2,3))),"",INDIRECT(ADDRESS(K22*2+2,3)))</f>
        <v>ПетроградЪ</v>
      </c>
      <c r="I22" s="47"/>
      <c r="J22" s="47"/>
      <c r="K22" s="32">
        <v>4</v>
      </c>
      <c r="L22" s="35" t="s">
        <v>91</v>
      </c>
      <c r="M22" s="36">
        <v>17</v>
      </c>
    </row>
    <row r="23" spans="2:13" s="37" customFormat="1" ht="30" customHeight="1" x14ac:dyDescent="0.35">
      <c r="M23" s="38"/>
    </row>
    <row r="24" spans="2:13" s="37" customFormat="1" ht="30" customHeight="1" thickBot="1" x14ac:dyDescent="0.4">
      <c r="B24" s="50" t="s">
        <v>92</v>
      </c>
      <c r="C24" s="50"/>
      <c r="D24" s="50"/>
      <c r="E24" s="50"/>
      <c r="F24" s="50"/>
      <c r="G24" s="50"/>
      <c r="H24" s="50"/>
      <c r="I24" s="50"/>
      <c r="J24" s="50"/>
      <c r="K24" s="50"/>
      <c r="M24" s="38"/>
    </row>
    <row r="25" spans="2:13" s="37" customFormat="1" ht="30" customHeight="1" thickBot="1" x14ac:dyDescent="0.4">
      <c r="B25" s="32">
        <v>6</v>
      </c>
      <c r="C25" s="47" t="str">
        <f ca="1">IF(ISBLANK(INDIRECT(ADDRESS(B25*2+2,3))),"",INDIRECT(ADDRESS(B25*2+2,3)))</f>
        <v>КРИК-2</v>
      </c>
      <c r="D25" s="47"/>
      <c r="E25" s="48"/>
      <c r="F25" s="33">
        <v>6</v>
      </c>
      <c r="G25" s="34">
        <v>13</v>
      </c>
      <c r="H25" s="49" t="str">
        <f ca="1">IF(ISBLANK(INDIRECT(ADDRESS(K25*2+2,3))),"",INDIRECT(ADDRESS(K25*2+2,3)))</f>
        <v>ПетроградЪ</v>
      </c>
      <c r="I25" s="47"/>
      <c r="J25" s="47"/>
      <c r="K25" s="32">
        <v>4</v>
      </c>
      <c r="L25" s="35" t="s">
        <v>91</v>
      </c>
      <c r="M25" s="36">
        <v>18</v>
      </c>
    </row>
    <row r="26" spans="2:13" s="37" customFormat="1" ht="30" customHeight="1" thickBot="1" x14ac:dyDescent="0.4">
      <c r="B26" s="32">
        <v>5</v>
      </c>
      <c r="C26" s="47" t="str">
        <f ca="1">IF(ISBLANK(INDIRECT(ADDRESS(B26*2+2,3))),"",INDIRECT(ADDRESS(B26*2+2,3)))</f>
        <v>Бомба</v>
      </c>
      <c r="D26" s="47"/>
      <c r="E26" s="48"/>
      <c r="F26" s="33">
        <v>8</v>
      </c>
      <c r="G26" s="34">
        <v>13</v>
      </c>
      <c r="H26" s="49" t="str">
        <f ca="1">IF(ISBLANK(INDIRECT(ADDRESS(K26*2+2,3))),"",INDIRECT(ADDRESS(K26*2+2,3)))</f>
        <v>Йожь</v>
      </c>
      <c r="I26" s="47"/>
      <c r="J26" s="47"/>
      <c r="K26" s="32">
        <v>3</v>
      </c>
      <c r="L26" s="35" t="s">
        <v>91</v>
      </c>
      <c r="M26" s="36">
        <v>19</v>
      </c>
    </row>
    <row r="27" spans="2:13" s="37" customFormat="1" ht="30" customHeight="1" thickBot="1" x14ac:dyDescent="0.4">
      <c r="B27" s="32">
        <v>1</v>
      </c>
      <c r="C27" s="47" t="str">
        <f ca="1">IF(ISBLANK(INDIRECT(ADDRESS(B27*2+2,3))),"",INDIRECT(ADDRESS(B27*2+2,3)))</f>
        <v>ВВС</v>
      </c>
      <c r="D27" s="47"/>
      <c r="E27" s="48"/>
      <c r="F27" s="33">
        <v>13</v>
      </c>
      <c r="G27" s="34">
        <v>1</v>
      </c>
      <c r="H27" s="49" t="str">
        <f ca="1">IF(ISBLANK(INDIRECT(ADDRESS(K27*2+2,3))),"",INDIRECT(ADDRESS(K27*2+2,3)))</f>
        <v>Смоленский Скандал</v>
      </c>
      <c r="I27" s="47"/>
      <c r="J27" s="47"/>
      <c r="K27" s="32">
        <v>2</v>
      </c>
      <c r="L27" s="35" t="s">
        <v>91</v>
      </c>
      <c r="M27" s="36">
        <v>20</v>
      </c>
    </row>
    <row r="28" spans="2:13" s="37" customFormat="1" ht="30" customHeight="1" x14ac:dyDescent="0.35">
      <c r="M28" s="38"/>
    </row>
    <row r="29" spans="2:13" s="37" customFormat="1" ht="30" customHeight="1" thickBot="1" x14ac:dyDescent="0.4">
      <c r="B29" s="50" t="s">
        <v>93</v>
      </c>
      <c r="C29" s="50"/>
      <c r="D29" s="50"/>
      <c r="E29" s="50"/>
      <c r="F29" s="50"/>
      <c r="G29" s="50"/>
      <c r="H29" s="50"/>
      <c r="I29" s="50"/>
      <c r="J29" s="50"/>
      <c r="K29" s="50"/>
      <c r="M29" s="38"/>
    </row>
    <row r="30" spans="2:13" s="37" customFormat="1" ht="30" customHeight="1" thickBot="1" x14ac:dyDescent="0.4">
      <c r="B30" s="32">
        <v>2</v>
      </c>
      <c r="C30" s="47" t="str">
        <f ca="1">IF(ISBLANK(INDIRECT(ADDRESS(B30*2+2,3))),"",INDIRECT(ADDRESS(B30*2+2,3)))</f>
        <v>Смоленский Скандал</v>
      </c>
      <c r="D30" s="47"/>
      <c r="E30" s="48"/>
      <c r="F30" s="33">
        <v>3</v>
      </c>
      <c r="G30" s="34">
        <v>13</v>
      </c>
      <c r="H30" s="49" t="str">
        <f ca="1">IF(ISBLANK(INDIRECT(ADDRESS(K30*2+2,3))),"",INDIRECT(ADDRESS(K30*2+2,3)))</f>
        <v>КРИК-2</v>
      </c>
      <c r="I30" s="47"/>
      <c r="J30" s="47"/>
      <c r="K30" s="32">
        <v>6</v>
      </c>
      <c r="L30" s="35" t="s">
        <v>91</v>
      </c>
      <c r="M30" s="36">
        <v>9</v>
      </c>
    </row>
    <row r="31" spans="2:13" s="37" customFormat="1" ht="30" customHeight="1" thickBot="1" x14ac:dyDescent="0.4">
      <c r="B31" s="32">
        <v>3</v>
      </c>
      <c r="C31" s="47" t="str">
        <f ca="1">IF(ISBLANK(INDIRECT(ADDRESS(B31*2+2,3))),"",INDIRECT(ADDRESS(B31*2+2,3)))</f>
        <v>Йожь</v>
      </c>
      <c r="D31" s="47"/>
      <c r="E31" s="48"/>
      <c r="F31" s="33">
        <v>9</v>
      </c>
      <c r="G31" s="34">
        <v>4</v>
      </c>
      <c r="H31" s="49" t="str">
        <f ca="1">IF(ISBLANK(INDIRECT(ADDRESS(K31*2+2,3))),"",INDIRECT(ADDRESS(K31*2+2,3)))</f>
        <v>ВВС</v>
      </c>
      <c r="I31" s="47"/>
      <c r="J31" s="47"/>
      <c r="K31" s="32">
        <v>1</v>
      </c>
      <c r="L31" s="35" t="s">
        <v>91</v>
      </c>
      <c r="M31" s="36">
        <v>10</v>
      </c>
    </row>
    <row r="32" spans="2:13" s="37" customFormat="1" ht="30" customHeight="1" thickBot="1" x14ac:dyDescent="0.4">
      <c r="B32" s="32">
        <v>4</v>
      </c>
      <c r="C32" s="47" t="str">
        <f ca="1">IF(ISBLANK(INDIRECT(ADDRESS(B32*2+2,3))),"",INDIRECT(ADDRESS(B32*2+2,3)))</f>
        <v>ПетроградЪ</v>
      </c>
      <c r="D32" s="47"/>
      <c r="E32" s="48"/>
      <c r="F32" s="33">
        <v>6</v>
      </c>
      <c r="G32" s="34">
        <v>8</v>
      </c>
      <c r="H32" s="49" t="str">
        <f ca="1">IF(ISBLANK(INDIRECT(ADDRESS(K32*2+2,3))),"",INDIRECT(ADDRESS(K32*2+2,3)))</f>
        <v>Бомба</v>
      </c>
      <c r="I32" s="47"/>
      <c r="J32" s="47"/>
      <c r="K32" s="32">
        <v>5</v>
      </c>
      <c r="L32" s="35" t="s">
        <v>91</v>
      </c>
      <c r="M32" s="36">
        <v>11</v>
      </c>
    </row>
    <row r="33" spans="1:13" s="37" customFormat="1" ht="30" customHeight="1" x14ac:dyDescent="0.35">
      <c r="M33" s="38"/>
    </row>
    <row r="34" spans="1:13" s="37" customFormat="1" ht="30" customHeight="1" thickBot="1" x14ac:dyDescent="0.4">
      <c r="B34" s="50" t="s">
        <v>94</v>
      </c>
      <c r="C34" s="50"/>
      <c r="D34" s="50"/>
      <c r="E34" s="50"/>
      <c r="F34" s="50"/>
      <c r="G34" s="50"/>
      <c r="H34" s="50"/>
      <c r="I34" s="50"/>
      <c r="J34" s="50"/>
      <c r="K34" s="50"/>
      <c r="M34" s="38"/>
    </row>
    <row r="35" spans="1:13" s="37" customFormat="1" ht="30" customHeight="1" thickBot="1" x14ac:dyDescent="0.4">
      <c r="B35" s="32">
        <v>6</v>
      </c>
      <c r="C35" s="47" t="str">
        <f ca="1">IF(ISBLANK(INDIRECT(ADDRESS(B35*2+2,3))),"",INDIRECT(ADDRESS(B35*2+2,3)))</f>
        <v>КРИК-2</v>
      </c>
      <c r="D35" s="47"/>
      <c r="E35" s="48"/>
      <c r="F35" s="33">
        <v>8</v>
      </c>
      <c r="G35" s="34">
        <v>9</v>
      </c>
      <c r="H35" s="49" t="str">
        <f ca="1">IF(ISBLANK(INDIRECT(ADDRESS(K35*2+2,3))),"",INDIRECT(ADDRESS(K35*2+2,3)))</f>
        <v>Бомба</v>
      </c>
      <c r="I35" s="47"/>
      <c r="J35" s="47"/>
      <c r="K35" s="32">
        <v>5</v>
      </c>
      <c r="L35" s="35" t="s">
        <v>91</v>
      </c>
      <c r="M35" s="36">
        <v>12</v>
      </c>
    </row>
    <row r="36" spans="1:13" s="37" customFormat="1" ht="30" customHeight="1" thickBot="1" x14ac:dyDescent="0.4">
      <c r="B36" s="32">
        <v>1</v>
      </c>
      <c r="C36" s="47" t="str">
        <f ca="1">IF(ISBLANK(INDIRECT(ADDRESS(B36*2+2,3))),"",INDIRECT(ADDRESS(B36*2+2,3)))</f>
        <v>ВВС</v>
      </c>
      <c r="D36" s="47"/>
      <c r="E36" s="48"/>
      <c r="F36" s="33">
        <v>13</v>
      </c>
      <c r="G36" s="34">
        <v>4</v>
      </c>
      <c r="H36" s="49" t="str">
        <f ca="1">IF(ISBLANK(INDIRECT(ADDRESS(K36*2+2,3))),"",INDIRECT(ADDRESS(K36*2+2,3)))</f>
        <v>ПетроградЪ</v>
      </c>
      <c r="I36" s="47"/>
      <c r="J36" s="47"/>
      <c r="K36" s="32">
        <v>4</v>
      </c>
      <c r="L36" s="35" t="s">
        <v>91</v>
      </c>
      <c r="M36" s="36">
        <v>13</v>
      </c>
    </row>
    <row r="37" spans="1:13" s="37" customFormat="1" ht="30" customHeight="1" thickBot="1" x14ac:dyDescent="0.4">
      <c r="B37" s="32">
        <v>2</v>
      </c>
      <c r="C37" s="47" t="str">
        <f ca="1">IF(ISBLANK(INDIRECT(ADDRESS(B37*2+2,3))),"",INDIRECT(ADDRESS(B37*2+2,3)))</f>
        <v>Смоленский Скандал</v>
      </c>
      <c r="D37" s="47"/>
      <c r="E37" s="48"/>
      <c r="F37" s="33">
        <v>12</v>
      </c>
      <c r="G37" s="34">
        <v>6</v>
      </c>
      <c r="H37" s="49" t="str">
        <f ca="1">IF(ISBLANK(INDIRECT(ADDRESS(K37*2+2,3))),"",INDIRECT(ADDRESS(K37*2+2,3)))</f>
        <v>Йожь</v>
      </c>
      <c r="I37" s="47"/>
      <c r="J37" s="47"/>
      <c r="K37" s="32">
        <v>3</v>
      </c>
      <c r="L37" s="35" t="s">
        <v>91</v>
      </c>
      <c r="M37" s="36">
        <v>14</v>
      </c>
    </row>
    <row r="38" spans="1:13" s="37" customFormat="1" ht="30" customHeight="1" x14ac:dyDescent="0.35">
      <c r="M38" s="38"/>
    </row>
    <row r="39" spans="1:13" s="37" customFormat="1" ht="30" customHeight="1" thickBot="1" x14ac:dyDescent="0.4">
      <c r="B39" s="50" t="s">
        <v>95</v>
      </c>
      <c r="C39" s="50"/>
      <c r="D39" s="50"/>
      <c r="E39" s="50"/>
      <c r="F39" s="50"/>
      <c r="G39" s="50"/>
      <c r="H39" s="50"/>
      <c r="I39" s="50"/>
      <c r="J39" s="50"/>
      <c r="K39" s="50"/>
      <c r="M39" s="38"/>
    </row>
    <row r="40" spans="1:13" s="37" customFormat="1" ht="30" customHeight="1" thickBot="1" x14ac:dyDescent="0.4">
      <c r="B40" s="32">
        <v>3</v>
      </c>
      <c r="C40" s="47" t="str">
        <f ca="1">IF(ISBLANK(INDIRECT(ADDRESS(B40*2+2,3))),"",INDIRECT(ADDRESS(B40*2+2,3)))</f>
        <v>Йожь</v>
      </c>
      <c r="D40" s="47"/>
      <c r="E40" s="48"/>
      <c r="F40" s="33">
        <v>10</v>
      </c>
      <c r="G40" s="34">
        <v>11</v>
      </c>
      <c r="H40" s="49" t="str">
        <f ca="1">IF(ISBLANK(INDIRECT(ADDRESS(K40*2+2,3))),"",INDIRECT(ADDRESS(K40*2+2,3)))</f>
        <v>КРИК-2</v>
      </c>
      <c r="I40" s="47"/>
      <c r="J40" s="47"/>
      <c r="K40" s="32">
        <v>6</v>
      </c>
      <c r="L40" s="35" t="s">
        <v>91</v>
      </c>
      <c r="M40" s="36">
        <v>15</v>
      </c>
    </row>
    <row r="41" spans="1:13" s="37" customFormat="1" ht="30" customHeight="1" thickBot="1" x14ac:dyDescent="0.4">
      <c r="B41" s="32">
        <v>4</v>
      </c>
      <c r="C41" s="47" t="str">
        <f ca="1">IF(ISBLANK(INDIRECT(ADDRESS(B41*2+2,3))),"",INDIRECT(ADDRESS(B41*2+2,3)))</f>
        <v>ПетроградЪ</v>
      </c>
      <c r="D41" s="47"/>
      <c r="E41" s="48"/>
      <c r="F41" s="33">
        <v>13</v>
      </c>
      <c r="G41" s="34">
        <v>3</v>
      </c>
      <c r="H41" s="49" t="str">
        <f ca="1">IF(ISBLANK(INDIRECT(ADDRESS(K41*2+2,3))),"",INDIRECT(ADDRESS(K41*2+2,3)))</f>
        <v>Смоленский Скандал</v>
      </c>
      <c r="I41" s="47"/>
      <c r="J41" s="47"/>
      <c r="K41" s="32">
        <v>2</v>
      </c>
      <c r="L41" s="35" t="s">
        <v>91</v>
      </c>
      <c r="M41" s="36">
        <v>16</v>
      </c>
    </row>
    <row r="42" spans="1:13" s="37" customFormat="1" ht="30" customHeight="1" thickBot="1" x14ac:dyDescent="0.4">
      <c r="B42" s="32">
        <v>5</v>
      </c>
      <c r="C42" s="47" t="str">
        <f ca="1">IF(ISBLANK(INDIRECT(ADDRESS(B42*2+2,3))),"",INDIRECT(ADDRESS(B42*2+2,3)))</f>
        <v>Бомба</v>
      </c>
      <c r="D42" s="47"/>
      <c r="E42" s="48"/>
      <c r="F42" s="33">
        <v>5</v>
      </c>
      <c r="G42" s="34">
        <v>13</v>
      </c>
      <c r="H42" s="49" t="str">
        <f ca="1">IF(ISBLANK(INDIRECT(ADDRESS(K42*2+2,3))),"",INDIRECT(ADDRESS(K42*2+2,3)))</f>
        <v>ВВС</v>
      </c>
      <c r="I42" s="47"/>
      <c r="J42" s="47"/>
      <c r="K42" s="32">
        <v>1</v>
      </c>
      <c r="L42" s="35" t="s">
        <v>91</v>
      </c>
      <c r="M42" s="36">
        <v>17</v>
      </c>
    </row>
    <row r="43" spans="1:13" s="37" customFormat="1" ht="21" x14ac:dyDescent="0.35">
      <c r="A43" s="39"/>
      <c r="M43" s="38"/>
    </row>
    <row r="44" spans="1:13" s="37" customFormat="1" ht="21" x14ac:dyDescent="0.35">
      <c r="A44" s="39"/>
      <c r="M44" s="38"/>
    </row>
    <row r="45" spans="1:13" s="37" customFormat="1" ht="21" x14ac:dyDescent="0.35">
      <c r="A45" s="39"/>
      <c r="M45" s="38"/>
    </row>
    <row r="46" spans="1:13" s="37" customFormat="1" ht="21" x14ac:dyDescent="0.35">
      <c r="A46" s="39"/>
      <c r="M46" s="38"/>
    </row>
    <row r="47" spans="1:13" s="37" customFormat="1" ht="21" x14ac:dyDescent="0.35">
      <c r="A47" s="39"/>
      <c r="M47" s="38"/>
    </row>
    <row r="48" spans="1:13" s="37" customFormat="1" ht="21" x14ac:dyDescent="0.35">
      <c r="A48" s="39"/>
      <c r="M48" s="38"/>
    </row>
    <row r="49" spans="1:13" s="37" customFormat="1" ht="21" x14ac:dyDescent="0.35">
      <c r="A49" s="39"/>
      <c r="M49" s="38"/>
    </row>
    <row r="50" spans="1:13" s="37" customFormat="1" ht="21" x14ac:dyDescent="0.35">
      <c r="A50" s="39"/>
      <c r="M50" s="38"/>
    </row>
    <row r="51" spans="1:13" s="37" customFormat="1" ht="21" x14ac:dyDescent="0.35">
      <c r="A51" s="39"/>
      <c r="M51" s="38"/>
    </row>
    <row r="52" spans="1:13" s="37" customFormat="1" ht="21" x14ac:dyDescent="0.35">
      <c r="A52" s="39"/>
      <c r="M52" s="38"/>
    </row>
    <row r="53" spans="1:13" s="37" customFormat="1" ht="21" x14ac:dyDescent="0.35">
      <c r="A53" s="39"/>
      <c r="M53" s="38"/>
    </row>
    <row r="54" spans="1:13" s="37" customFormat="1" ht="21" x14ac:dyDescent="0.35">
      <c r="A54" s="39"/>
      <c r="M54" s="38"/>
    </row>
    <row r="55" spans="1:13" s="37" customFormat="1" ht="21" x14ac:dyDescent="0.35">
      <c r="A55" s="39"/>
      <c r="M55" s="38"/>
    </row>
    <row r="56" spans="1:13" s="37" customFormat="1" ht="21" x14ac:dyDescent="0.35">
      <c r="A56" s="39"/>
      <c r="M56" s="38"/>
    </row>
    <row r="57" spans="1:13" s="37" customFormat="1" ht="21" x14ac:dyDescent="0.35">
      <c r="A57" s="39"/>
      <c r="M57" s="38"/>
    </row>
    <row r="58" spans="1:13" s="37" customFormat="1" ht="21" x14ac:dyDescent="0.35">
      <c r="A58" s="39"/>
      <c r="M58" s="38"/>
    </row>
    <row r="59" spans="1:13" s="37" customFormat="1" ht="21" x14ac:dyDescent="0.35">
      <c r="A59" s="39"/>
      <c r="M59" s="38"/>
    </row>
    <row r="60" spans="1:13" s="37" customFormat="1" ht="21" x14ac:dyDescent="0.35">
      <c r="A60" s="39"/>
      <c r="M60" s="38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>
      <selection activeCell="Q10" sqref="Q10"/>
    </sheetView>
  </sheetViews>
  <sheetFormatPr defaultRowHeight="15" x14ac:dyDescent="0.25"/>
  <cols>
    <col min="1" max="1" width="4" style="31" customWidth="1"/>
    <col min="2" max="12" width="10.28515625" customWidth="1"/>
    <col min="13" max="13" width="10.28515625" style="30" customWidth="1"/>
    <col min="14" max="15" width="10.28515625" customWidth="1"/>
  </cols>
  <sheetData>
    <row r="1" spans="2:14" customFormat="1" ht="59.25" customHeight="1" x14ac:dyDescent="0.25">
      <c r="B1" s="66" t="s">
        <v>99</v>
      </c>
      <c r="C1" s="66"/>
      <c r="D1" s="66"/>
      <c r="E1" s="66"/>
      <c r="F1" s="66"/>
      <c r="G1" s="66"/>
      <c r="H1" s="66"/>
      <c r="I1" s="66"/>
      <c r="J1" s="66"/>
      <c r="K1" s="66"/>
    </row>
    <row r="2" spans="2:14" customFormat="1" ht="15.75" thickBot="1" x14ac:dyDescent="0.3"/>
    <row r="3" spans="2:14" customFormat="1" ht="30" customHeight="1" thickBot="1" x14ac:dyDescent="0.3">
      <c r="B3" s="6"/>
      <c r="C3" s="67" t="s">
        <v>3</v>
      </c>
      <c r="D3" s="68"/>
      <c r="E3" s="69"/>
      <c r="F3" s="7">
        <v>1</v>
      </c>
      <c r="G3" s="7">
        <v>2</v>
      </c>
      <c r="H3" s="7">
        <v>3</v>
      </c>
      <c r="I3" s="8">
        <v>4</v>
      </c>
      <c r="J3" s="8">
        <v>5</v>
      </c>
      <c r="K3" s="8">
        <v>6</v>
      </c>
      <c r="L3" s="9" t="s">
        <v>86</v>
      </c>
      <c r="M3" s="7" t="s">
        <v>87</v>
      </c>
      <c r="N3" s="10" t="s">
        <v>88</v>
      </c>
    </row>
    <row r="4" spans="2:14" customFormat="1" ht="24" customHeight="1" x14ac:dyDescent="0.25">
      <c r="B4" s="70">
        <v>1</v>
      </c>
      <c r="C4" s="71" t="s">
        <v>106</v>
      </c>
      <c r="D4" s="72"/>
      <c r="E4" s="73"/>
      <c r="F4" s="11" t="s">
        <v>89</v>
      </c>
      <c r="G4" s="12" t="str">
        <f ca="1">INDIRECT(ADDRESS(27,6))&amp;":"&amp;INDIRECT(ADDRESS(27,7))</f>
        <v>13:3</v>
      </c>
      <c r="H4" s="12" t="str">
        <f ca="1">INDIRECT(ADDRESS(31,7))&amp;":"&amp;INDIRECT(ADDRESS(31,6))</f>
        <v>13:8</v>
      </c>
      <c r="I4" s="12" t="str">
        <f ca="1">INDIRECT(ADDRESS(36,6))&amp;":"&amp;INDIRECT(ADDRESS(36,7))</f>
        <v>13:3</v>
      </c>
      <c r="J4" s="12" t="str">
        <f ca="1">INDIRECT(ADDRESS(42,7))&amp;":"&amp;INDIRECT(ADDRESS(42,6))</f>
        <v>13:7</v>
      </c>
      <c r="K4" s="13" t="str">
        <f ca="1">INDIRECT(ADDRESS(20,6))&amp;":"&amp;INDIRECT(ADDRESS(20,7))</f>
        <v>10:7</v>
      </c>
      <c r="L4" s="74">
        <f ca="1">IF(COUNT(F5:K5)=0,"",COUNTIF(F5:K5,"&gt;0")+0.5*COUNTIF(F5:K5,0))</f>
        <v>5</v>
      </c>
      <c r="M4" s="14"/>
      <c r="N4" s="65">
        <v>1</v>
      </c>
    </row>
    <row r="5" spans="2:14" customFormat="1" ht="24" customHeight="1" x14ac:dyDescent="0.25">
      <c r="B5" s="63"/>
      <c r="C5" s="53"/>
      <c r="D5" s="54"/>
      <c r="E5" s="55"/>
      <c r="F5" s="15" t="s">
        <v>89</v>
      </c>
      <c r="G5" s="16">
        <f ca="1">IF(LEN(INDIRECT(ADDRESS(ROW()-1, COLUMN())))=1,"",INDIRECT(ADDRESS(27,6))-INDIRECT(ADDRESS(27,7)))</f>
        <v>10</v>
      </c>
      <c r="H5" s="16">
        <f ca="1">IF(LEN(INDIRECT(ADDRESS(ROW()-1, COLUMN())))=1,"",INDIRECT(ADDRESS(31,7))-INDIRECT(ADDRESS(31,6)))</f>
        <v>5</v>
      </c>
      <c r="I5" s="16">
        <f ca="1">IF(LEN(INDIRECT(ADDRESS(ROW()-1, COLUMN())))=1,"",INDIRECT(ADDRESS(36,6))-INDIRECT(ADDRESS(36,7)))</f>
        <v>10</v>
      </c>
      <c r="J5" s="16">
        <f ca="1">IF(LEN(INDIRECT(ADDRESS(ROW()-1, COLUMN())))=1,"",INDIRECT(ADDRESS(42,7))-INDIRECT(ADDRESS(42,6)))</f>
        <v>6</v>
      </c>
      <c r="K5" s="17">
        <f ca="1">IF(LEN(INDIRECT(ADDRESS(ROW()-1, COLUMN())))=1,"",INDIRECT(ADDRESS(20,6))-INDIRECT(ADDRESS(20,7)))</f>
        <v>3</v>
      </c>
      <c r="L5" s="59"/>
      <c r="M5" s="16">
        <f ca="1">IF(COUNT(F5:K5)=0,"",SUM(F5:K5))</f>
        <v>34</v>
      </c>
      <c r="N5" s="64"/>
    </row>
    <row r="6" spans="2:14" customFormat="1" ht="24" customHeight="1" x14ac:dyDescent="0.25">
      <c r="B6" s="51">
        <v>2</v>
      </c>
      <c r="C6" s="53" t="s">
        <v>61</v>
      </c>
      <c r="D6" s="54"/>
      <c r="E6" s="55"/>
      <c r="F6" s="18" t="str">
        <f ca="1">INDIRECT(ADDRESS(27,7))&amp;":"&amp;INDIRECT(ADDRESS(27,6))</f>
        <v>3:13</v>
      </c>
      <c r="G6" s="19" t="s">
        <v>89</v>
      </c>
      <c r="H6" s="20" t="str">
        <f ca="1">INDIRECT(ADDRESS(37,6))&amp;":"&amp;INDIRECT(ADDRESS(37,7))</f>
        <v>8:11</v>
      </c>
      <c r="I6" s="20" t="str">
        <f ca="1">INDIRECT(ADDRESS(41,7))&amp;":"&amp;INDIRECT(ADDRESS(41,6))</f>
        <v>12:10</v>
      </c>
      <c r="J6" s="20" t="str">
        <f ca="1">INDIRECT(ADDRESS(21,6))&amp;":"&amp;INDIRECT(ADDRESS(21,7))</f>
        <v>13:6</v>
      </c>
      <c r="K6" s="21" t="str">
        <f ca="1">INDIRECT(ADDRESS(30,6))&amp;":"&amp;INDIRECT(ADDRESS(30,7))</f>
        <v>1:13</v>
      </c>
      <c r="L6" s="59">
        <f ca="1">IF(COUNT(F7:K7)=0,"",COUNTIF(F7:K7,"&gt;0")+0.5*COUNTIF(F7:K7,0))</f>
        <v>2</v>
      </c>
      <c r="M6" s="16"/>
      <c r="N6" s="61">
        <v>4</v>
      </c>
    </row>
    <row r="7" spans="2:14" customFormat="1" ht="24" customHeight="1" x14ac:dyDescent="0.25">
      <c r="B7" s="63"/>
      <c r="C7" s="53"/>
      <c r="D7" s="54"/>
      <c r="E7" s="55"/>
      <c r="F7" s="22">
        <f ca="1">IF(LEN(INDIRECT(ADDRESS(ROW()-1, COLUMN())))=1,"",INDIRECT(ADDRESS(27,7))-INDIRECT(ADDRESS(27,6)))</f>
        <v>-10</v>
      </c>
      <c r="G7" s="23" t="s">
        <v>89</v>
      </c>
      <c r="H7" s="16">
        <f ca="1">IF(LEN(INDIRECT(ADDRESS(ROW()-1, COLUMN())))=1,"",INDIRECT(ADDRESS(37,6))-INDIRECT(ADDRESS(37,7)))</f>
        <v>-3</v>
      </c>
      <c r="I7" s="16">
        <f ca="1">IF(LEN(INDIRECT(ADDRESS(ROW()-1, COLUMN())))=1,"",INDIRECT(ADDRESS(41,7))-INDIRECT(ADDRESS(41,6)))</f>
        <v>2</v>
      </c>
      <c r="J7" s="16">
        <f ca="1">IF(LEN(INDIRECT(ADDRESS(ROW()-1, COLUMN())))=1,"",INDIRECT(ADDRESS(21,6))-INDIRECT(ADDRESS(21,7)))</f>
        <v>7</v>
      </c>
      <c r="K7" s="17">
        <f ca="1">IF(LEN(INDIRECT(ADDRESS(ROW()-1, COLUMN())))=1,"",INDIRECT(ADDRESS(30,6))-INDIRECT(ADDRESS(30,7)))</f>
        <v>-12</v>
      </c>
      <c r="L7" s="59"/>
      <c r="M7" s="16">
        <f ca="1">IF(COUNT(F7:K7)=0,"",SUM(F7:K7))</f>
        <v>-16</v>
      </c>
      <c r="N7" s="64"/>
    </row>
    <row r="8" spans="2:14" customFormat="1" ht="24" customHeight="1" x14ac:dyDescent="0.25">
      <c r="B8" s="51">
        <v>3</v>
      </c>
      <c r="C8" s="53" t="s">
        <v>75</v>
      </c>
      <c r="D8" s="54"/>
      <c r="E8" s="55"/>
      <c r="F8" s="18" t="str">
        <f ca="1">INDIRECT(ADDRESS(31,6))&amp;":"&amp;INDIRECT(ADDRESS(31,7))</f>
        <v>8:13</v>
      </c>
      <c r="G8" s="20" t="str">
        <f ca="1">INDIRECT(ADDRESS(37,7))&amp;":"&amp;INDIRECT(ADDRESS(37,6))</f>
        <v>11:8</v>
      </c>
      <c r="H8" s="19" t="s">
        <v>89</v>
      </c>
      <c r="I8" s="20" t="str">
        <f ca="1">INDIRECT(ADDRESS(22,6))&amp;":"&amp;INDIRECT(ADDRESS(22,7))</f>
        <v>13:5</v>
      </c>
      <c r="J8" s="20" t="str">
        <f ca="1">INDIRECT(ADDRESS(26,7))&amp;":"&amp;INDIRECT(ADDRESS(26,6))</f>
        <v>13:10</v>
      </c>
      <c r="K8" s="21" t="str">
        <f ca="1">INDIRECT(ADDRESS(40,6))&amp;":"&amp;INDIRECT(ADDRESS(40,7))</f>
        <v>5:13</v>
      </c>
      <c r="L8" s="59">
        <f ca="1">IF(COUNT(F9:K9)=0,"",COUNTIF(F9:K9,"&gt;0")+0.5*COUNTIF(F9:K9,0))</f>
        <v>3</v>
      </c>
      <c r="M8" s="16"/>
      <c r="N8" s="61">
        <v>3</v>
      </c>
    </row>
    <row r="9" spans="2:14" customFormat="1" ht="24" customHeight="1" x14ac:dyDescent="0.25">
      <c r="B9" s="63"/>
      <c r="C9" s="53"/>
      <c r="D9" s="54"/>
      <c r="E9" s="55"/>
      <c r="F9" s="22">
        <f ca="1">IF(LEN(INDIRECT(ADDRESS(ROW()-1, COLUMN())))=1,"",INDIRECT(ADDRESS(31,6))-INDIRECT(ADDRESS(31,7)))</f>
        <v>-5</v>
      </c>
      <c r="G9" s="16">
        <f ca="1">IF(LEN(INDIRECT(ADDRESS(ROW()-1, COLUMN())))=1,"",INDIRECT(ADDRESS(37,7))-INDIRECT(ADDRESS(37,6)))</f>
        <v>3</v>
      </c>
      <c r="H9" s="23" t="s">
        <v>89</v>
      </c>
      <c r="I9" s="16">
        <f ca="1">IF(LEN(INDIRECT(ADDRESS(ROW()-1, COLUMN())))=1,"",INDIRECT(ADDRESS(22,6))-INDIRECT(ADDRESS(22,7)))</f>
        <v>8</v>
      </c>
      <c r="J9" s="16">
        <f ca="1">IF(LEN(INDIRECT(ADDRESS(ROW()-1, COLUMN())))=1,"",INDIRECT(ADDRESS(26,7))-INDIRECT(ADDRESS(26,6)))</f>
        <v>3</v>
      </c>
      <c r="K9" s="17">
        <f ca="1">IF(LEN(INDIRECT(ADDRESS(ROW()-1, COLUMN())))=1,"",INDIRECT(ADDRESS(40,6))-INDIRECT(ADDRESS(40,7)))</f>
        <v>-8</v>
      </c>
      <c r="L9" s="59"/>
      <c r="M9" s="16">
        <f ca="1">IF(COUNT(F9:K9)=0,"",SUM(F9:K9))</f>
        <v>1</v>
      </c>
      <c r="N9" s="64"/>
    </row>
    <row r="10" spans="2:14" customFormat="1" ht="24" customHeight="1" x14ac:dyDescent="0.25">
      <c r="B10" s="51">
        <v>4</v>
      </c>
      <c r="C10" s="53" t="s">
        <v>58</v>
      </c>
      <c r="D10" s="54"/>
      <c r="E10" s="55"/>
      <c r="F10" s="18" t="str">
        <f ca="1">INDIRECT(ADDRESS(36,7))&amp;":"&amp;INDIRECT(ADDRESS(36,6))</f>
        <v>3:13</v>
      </c>
      <c r="G10" s="20" t="str">
        <f ca="1">INDIRECT(ADDRESS(41,6))&amp;":"&amp;INDIRECT(ADDRESS(41,7))</f>
        <v>10:12</v>
      </c>
      <c r="H10" s="20" t="str">
        <f ca="1">INDIRECT(ADDRESS(22,7))&amp;":"&amp;INDIRECT(ADDRESS(22,6))</f>
        <v>5:13</v>
      </c>
      <c r="I10" s="19" t="s">
        <v>89</v>
      </c>
      <c r="J10" s="20" t="str">
        <f ca="1">INDIRECT(ADDRESS(32,6))&amp;":"&amp;INDIRECT(ADDRESS(32,7))</f>
        <v>13:9</v>
      </c>
      <c r="K10" s="21" t="str">
        <f ca="1">INDIRECT(ADDRESS(25,7))&amp;":"&amp;INDIRECT(ADDRESS(25,6))</f>
        <v>0:13</v>
      </c>
      <c r="L10" s="59">
        <f ca="1">IF(COUNT(F11:K11)=0,"",COUNTIF(F11:K11,"&gt;0")+0.5*COUNTIF(F11:K11,0))</f>
        <v>1</v>
      </c>
      <c r="M10" s="16"/>
      <c r="N10" s="61">
        <v>5</v>
      </c>
    </row>
    <row r="11" spans="2:14" customFormat="1" ht="24" customHeight="1" x14ac:dyDescent="0.25">
      <c r="B11" s="63"/>
      <c r="C11" s="53"/>
      <c r="D11" s="54"/>
      <c r="E11" s="55"/>
      <c r="F11" s="22">
        <f ca="1">IF(LEN(INDIRECT(ADDRESS(ROW()-1, COLUMN())))=1,"",INDIRECT(ADDRESS(36,7))-INDIRECT(ADDRESS(36,6)))</f>
        <v>-10</v>
      </c>
      <c r="G11" s="16">
        <f ca="1">IF(LEN(INDIRECT(ADDRESS(ROW()-1, COLUMN())))=1,"",INDIRECT(ADDRESS(41,6))-INDIRECT(ADDRESS(41,7)))</f>
        <v>-2</v>
      </c>
      <c r="H11" s="16">
        <f ca="1">IF(LEN(INDIRECT(ADDRESS(ROW()-1, COLUMN())))=1,"",INDIRECT(ADDRESS(22,7))-INDIRECT(ADDRESS(22,6)))</f>
        <v>-8</v>
      </c>
      <c r="I11" s="23" t="s">
        <v>89</v>
      </c>
      <c r="J11" s="16">
        <f ca="1">IF(LEN(INDIRECT(ADDRESS(ROW()-1, COLUMN())))=1,"",INDIRECT(ADDRESS(32,6))-INDIRECT(ADDRESS(32,7)))</f>
        <v>4</v>
      </c>
      <c r="K11" s="17">
        <f ca="1">IF(LEN(INDIRECT(ADDRESS(ROW()-1, COLUMN())))=1,"",INDIRECT(ADDRESS(25,7))-INDIRECT(ADDRESS(25,6)))</f>
        <v>-13</v>
      </c>
      <c r="L11" s="59"/>
      <c r="M11" s="16">
        <f ca="1">IF(COUNT(F11:K11)=0,"",SUM(F11:K11))</f>
        <v>-29</v>
      </c>
      <c r="N11" s="64"/>
    </row>
    <row r="12" spans="2:14" customFormat="1" ht="24" customHeight="1" x14ac:dyDescent="0.25">
      <c r="B12" s="51">
        <v>5</v>
      </c>
      <c r="C12" s="53" t="s">
        <v>56</v>
      </c>
      <c r="D12" s="54"/>
      <c r="E12" s="55"/>
      <c r="F12" s="18" t="str">
        <f ca="1">INDIRECT(ADDRESS(42,6))&amp;":"&amp;INDIRECT(ADDRESS(42,7))</f>
        <v>7:13</v>
      </c>
      <c r="G12" s="20" t="str">
        <f ca="1">INDIRECT(ADDRESS(21,7))&amp;":"&amp;INDIRECT(ADDRESS(21,6))</f>
        <v>6:13</v>
      </c>
      <c r="H12" s="20" t="str">
        <f ca="1">INDIRECT(ADDRESS(26,6))&amp;":"&amp;INDIRECT(ADDRESS(26,7))</f>
        <v>10:13</v>
      </c>
      <c r="I12" s="20" t="str">
        <f ca="1">INDIRECT(ADDRESS(32,7))&amp;":"&amp;INDIRECT(ADDRESS(32,6))</f>
        <v>9:13</v>
      </c>
      <c r="J12" s="19" t="s">
        <v>89</v>
      </c>
      <c r="K12" s="21" t="str">
        <f ca="1">INDIRECT(ADDRESS(35,7))&amp;":"&amp;INDIRECT(ADDRESS(35,6))</f>
        <v>3:13</v>
      </c>
      <c r="L12" s="59">
        <f ca="1">IF(COUNT(F13:K13)=0,"",COUNTIF(F13:K13,"&gt;0")+0.5*COUNTIF(F13:K13,0))</f>
        <v>0</v>
      </c>
      <c r="M12" s="16"/>
      <c r="N12" s="61">
        <v>6</v>
      </c>
    </row>
    <row r="13" spans="2:14" customFormat="1" ht="24" customHeight="1" x14ac:dyDescent="0.25">
      <c r="B13" s="63"/>
      <c r="C13" s="53"/>
      <c r="D13" s="54"/>
      <c r="E13" s="55"/>
      <c r="F13" s="22">
        <f ca="1">IF(LEN(INDIRECT(ADDRESS(ROW()-1, COLUMN())))=1,"",INDIRECT(ADDRESS(42,6))-INDIRECT(ADDRESS(42,7)))</f>
        <v>-6</v>
      </c>
      <c r="G13" s="16">
        <f ca="1">IF(LEN(INDIRECT(ADDRESS(ROW()-1, COLUMN())))=1,"",INDIRECT(ADDRESS(21,7))-INDIRECT(ADDRESS(21,6)))</f>
        <v>-7</v>
      </c>
      <c r="H13" s="16">
        <f ca="1">IF(LEN(INDIRECT(ADDRESS(ROW()-1, COLUMN())))=1,"",INDIRECT(ADDRESS(26,6))-INDIRECT(ADDRESS(26,7)))</f>
        <v>-3</v>
      </c>
      <c r="I13" s="16">
        <f ca="1">IF(LEN(INDIRECT(ADDRESS(ROW()-1, COLUMN())))=1,"",INDIRECT(ADDRESS(32,7))-INDIRECT(ADDRESS(32,6)))</f>
        <v>-4</v>
      </c>
      <c r="J13" s="23" t="s">
        <v>89</v>
      </c>
      <c r="K13" s="17">
        <f ca="1">IF(LEN(INDIRECT(ADDRESS(ROW()-1, COLUMN())))=1,"",INDIRECT(ADDRESS(35,7))-INDIRECT(ADDRESS(35,6)))</f>
        <v>-10</v>
      </c>
      <c r="L13" s="59"/>
      <c r="M13" s="16">
        <f ca="1">IF(COUNT(F13:K13)=0,"",SUM(F13:K13))</f>
        <v>-30</v>
      </c>
      <c r="N13" s="64"/>
    </row>
    <row r="14" spans="2:14" customFormat="1" ht="24" customHeight="1" x14ac:dyDescent="0.25">
      <c r="B14" s="51">
        <v>6</v>
      </c>
      <c r="C14" s="53" t="s">
        <v>67</v>
      </c>
      <c r="D14" s="54"/>
      <c r="E14" s="55"/>
      <c r="F14" s="18" t="str">
        <f ca="1">INDIRECT(ADDRESS(20,7))&amp;":"&amp;INDIRECT(ADDRESS(20,6))</f>
        <v>7:10</v>
      </c>
      <c r="G14" s="20" t="str">
        <f ca="1">INDIRECT(ADDRESS(30,7))&amp;":"&amp;INDIRECT(ADDRESS(30,6))</f>
        <v>13:1</v>
      </c>
      <c r="H14" s="20" t="str">
        <f ca="1">INDIRECT(ADDRESS(40,7))&amp;":"&amp;INDIRECT(ADDRESS(40,6))</f>
        <v>13:5</v>
      </c>
      <c r="I14" s="20" t="str">
        <f ca="1">INDIRECT(ADDRESS(25,6))&amp;":"&amp;INDIRECT(ADDRESS(25,7))</f>
        <v>13:0</v>
      </c>
      <c r="J14" s="20" t="str">
        <f ca="1">INDIRECT(ADDRESS(35,6))&amp;":"&amp;INDIRECT(ADDRESS(35,7))</f>
        <v>13:3</v>
      </c>
      <c r="K14" s="24" t="s">
        <v>89</v>
      </c>
      <c r="L14" s="59">
        <f ca="1">IF(COUNT(F15:K15)=0,"",COUNTIF(F15:K15,"&gt;0")+0.5*COUNTIF(F15:K15,0))</f>
        <v>4</v>
      </c>
      <c r="M14" s="16"/>
      <c r="N14" s="61">
        <v>2</v>
      </c>
    </row>
    <row r="15" spans="2:14" customFormat="1" ht="24" customHeight="1" thickBot="1" x14ac:dyDescent="0.3">
      <c r="B15" s="52"/>
      <c r="C15" s="56"/>
      <c r="D15" s="57"/>
      <c r="E15" s="58"/>
      <c r="F15" s="25">
        <f ca="1">IF(LEN(INDIRECT(ADDRESS(ROW()-1, COLUMN())))=1,"",INDIRECT(ADDRESS(20,7))-INDIRECT(ADDRESS(20,6)))</f>
        <v>-3</v>
      </c>
      <c r="G15" s="26">
        <f ca="1">IF(LEN(INDIRECT(ADDRESS(ROW()-1, COLUMN())))=1,"",INDIRECT(ADDRESS(30,7))-INDIRECT(ADDRESS(30,6)))</f>
        <v>12</v>
      </c>
      <c r="H15" s="26">
        <f ca="1">IF(LEN(INDIRECT(ADDRESS(ROW()-1, COLUMN())))=1,"",INDIRECT(ADDRESS(40,7))-INDIRECT(ADDRESS(40,6)))</f>
        <v>8</v>
      </c>
      <c r="I15" s="26">
        <f ca="1">IF(LEN(INDIRECT(ADDRESS(ROW()-1, COLUMN())))=1,"",INDIRECT(ADDRESS(25,6))-INDIRECT(ADDRESS(25,7)))</f>
        <v>13</v>
      </c>
      <c r="J15" s="26">
        <f ca="1">IF(LEN(INDIRECT(ADDRESS(ROW()-1, COLUMN())))=1,"",INDIRECT(ADDRESS(35,6))-INDIRECT(ADDRESS(35,7)))</f>
        <v>10</v>
      </c>
      <c r="K15" s="27" t="s">
        <v>89</v>
      </c>
      <c r="L15" s="60"/>
      <c r="M15" s="26">
        <f ca="1">IF(COUNT(F15:K15)=0,"",SUM(F15:K15))</f>
        <v>40</v>
      </c>
      <c r="N15" s="62"/>
    </row>
    <row r="16" spans="2:14" customFormat="1" x14ac:dyDescent="0.25"/>
    <row r="17" spans="2:13" customFormat="1" x14ac:dyDescent="0.25"/>
    <row r="18" spans="2:13" customFormat="1" x14ac:dyDescent="0.25"/>
    <row r="19" spans="2:13" customFormat="1" ht="30" customHeight="1" thickBot="1" x14ac:dyDescent="0.3">
      <c r="B19" s="50" t="s">
        <v>90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2:13" s="37" customFormat="1" ht="30" customHeight="1" thickBot="1" x14ac:dyDescent="0.4">
      <c r="B20" s="32">
        <v>1</v>
      </c>
      <c r="C20" s="47" t="str">
        <f ca="1">IF(ISBLANK(INDIRECT(ADDRESS(B20*2+2,3))),"",INDIRECT(ADDRESS(B20*2+2,3)))</f>
        <v>2КГ</v>
      </c>
      <c r="D20" s="47"/>
      <c r="E20" s="48"/>
      <c r="F20" s="33">
        <v>10</v>
      </c>
      <c r="G20" s="34">
        <v>7</v>
      </c>
      <c r="H20" s="49" t="str">
        <f ca="1">IF(ISBLANK(INDIRECT(ADDRESS(K20*2+2,3))),"",INDIRECT(ADDRESS(K20*2+2,3)))</f>
        <v>Федотов</v>
      </c>
      <c r="I20" s="47"/>
      <c r="J20" s="47"/>
      <c r="K20" s="32">
        <v>6</v>
      </c>
      <c r="L20" s="35" t="s">
        <v>91</v>
      </c>
      <c r="M20" s="36">
        <v>18</v>
      </c>
    </row>
    <row r="21" spans="2:13" s="37" customFormat="1" ht="30" customHeight="1" thickBot="1" x14ac:dyDescent="0.4">
      <c r="B21" s="32">
        <v>2</v>
      </c>
      <c r="C21" s="47" t="str">
        <f ca="1">IF(ISBLANK(INDIRECT(ADDRESS(B21*2+2,3))),"",INDIRECT(ADDRESS(B21*2+2,3)))</f>
        <v>Оптимисты</v>
      </c>
      <c r="D21" s="47"/>
      <c r="E21" s="48"/>
      <c r="F21" s="33">
        <v>13</v>
      </c>
      <c r="G21" s="34">
        <v>6</v>
      </c>
      <c r="H21" s="49" t="str">
        <f ca="1">IF(ISBLANK(INDIRECT(ADDRESS(K21*2+2,3))),"",INDIRECT(ADDRESS(K21*2+2,3)))</f>
        <v>ВДВ</v>
      </c>
      <c r="I21" s="47"/>
      <c r="J21" s="47"/>
      <c r="K21" s="32">
        <v>5</v>
      </c>
      <c r="L21" s="35" t="s">
        <v>91</v>
      </c>
      <c r="M21" s="36">
        <v>19</v>
      </c>
    </row>
    <row r="22" spans="2:13" s="37" customFormat="1" ht="30" customHeight="1" thickBot="1" x14ac:dyDescent="0.4">
      <c r="B22" s="32">
        <v>3</v>
      </c>
      <c r="C22" s="47" t="str">
        <f ca="1">IF(ISBLANK(INDIRECT(ADDRESS(B22*2+2,3))),"",INDIRECT(ADDRESS(B22*2+2,3)))</f>
        <v>Маяк</v>
      </c>
      <c r="D22" s="47"/>
      <c r="E22" s="48"/>
      <c r="F22" s="33">
        <v>13</v>
      </c>
      <c r="G22" s="34">
        <v>5</v>
      </c>
      <c r="H22" s="49" t="str">
        <f ca="1">IF(ISBLANK(INDIRECT(ADDRESS(K22*2+2,3))),"",INDIRECT(ADDRESS(K22*2+2,3)))</f>
        <v>Пароход из Тимбукту</v>
      </c>
      <c r="I22" s="47"/>
      <c r="J22" s="47"/>
      <c r="K22" s="32">
        <v>4</v>
      </c>
      <c r="L22" s="35" t="s">
        <v>91</v>
      </c>
      <c r="M22" s="36">
        <v>20</v>
      </c>
    </row>
    <row r="23" spans="2:13" s="37" customFormat="1" ht="30" customHeight="1" x14ac:dyDescent="0.35">
      <c r="M23" s="38"/>
    </row>
    <row r="24" spans="2:13" s="37" customFormat="1" ht="30" customHeight="1" thickBot="1" x14ac:dyDescent="0.4">
      <c r="B24" s="50" t="s">
        <v>92</v>
      </c>
      <c r="C24" s="50"/>
      <c r="D24" s="50"/>
      <c r="E24" s="50"/>
      <c r="F24" s="50"/>
      <c r="G24" s="50"/>
      <c r="H24" s="50"/>
      <c r="I24" s="50"/>
      <c r="J24" s="50"/>
      <c r="K24" s="50"/>
      <c r="M24" s="38"/>
    </row>
    <row r="25" spans="2:13" s="37" customFormat="1" ht="30" customHeight="1" thickBot="1" x14ac:dyDescent="0.4">
      <c r="B25" s="32">
        <v>6</v>
      </c>
      <c r="C25" s="47" t="str">
        <f ca="1">IF(ISBLANK(INDIRECT(ADDRESS(B25*2+2,3))),"",INDIRECT(ADDRESS(B25*2+2,3)))</f>
        <v>Федотов</v>
      </c>
      <c r="D25" s="47"/>
      <c r="E25" s="48"/>
      <c r="F25" s="33">
        <v>13</v>
      </c>
      <c r="G25" s="34">
        <v>0</v>
      </c>
      <c r="H25" s="49" t="str">
        <f ca="1">IF(ISBLANK(INDIRECT(ADDRESS(K25*2+2,3))),"",INDIRECT(ADDRESS(K25*2+2,3)))</f>
        <v>Пароход из Тимбукту</v>
      </c>
      <c r="I25" s="47"/>
      <c r="J25" s="47"/>
      <c r="K25" s="32">
        <v>4</v>
      </c>
      <c r="L25" s="35" t="s">
        <v>91</v>
      </c>
      <c r="M25" s="36">
        <v>9</v>
      </c>
    </row>
    <row r="26" spans="2:13" s="37" customFormat="1" ht="30" customHeight="1" thickBot="1" x14ac:dyDescent="0.4">
      <c r="B26" s="32">
        <v>5</v>
      </c>
      <c r="C26" s="47" t="str">
        <f ca="1">IF(ISBLANK(INDIRECT(ADDRESS(B26*2+2,3))),"",INDIRECT(ADDRESS(B26*2+2,3)))</f>
        <v>ВДВ</v>
      </c>
      <c r="D26" s="47"/>
      <c r="E26" s="48"/>
      <c r="F26" s="33">
        <v>10</v>
      </c>
      <c r="G26" s="34">
        <v>13</v>
      </c>
      <c r="H26" s="49" t="str">
        <f ca="1">IF(ISBLANK(INDIRECT(ADDRESS(K26*2+2,3))),"",INDIRECT(ADDRESS(K26*2+2,3)))</f>
        <v>Маяк</v>
      </c>
      <c r="I26" s="47"/>
      <c r="J26" s="47"/>
      <c r="K26" s="32">
        <v>3</v>
      </c>
      <c r="L26" s="35" t="s">
        <v>91</v>
      </c>
      <c r="M26" s="36">
        <v>10</v>
      </c>
    </row>
    <row r="27" spans="2:13" s="37" customFormat="1" ht="30" customHeight="1" thickBot="1" x14ac:dyDescent="0.4">
      <c r="B27" s="32">
        <v>1</v>
      </c>
      <c r="C27" s="47" t="str">
        <f ca="1">IF(ISBLANK(INDIRECT(ADDRESS(B27*2+2,3))),"",INDIRECT(ADDRESS(B27*2+2,3)))</f>
        <v>2КГ</v>
      </c>
      <c r="D27" s="47"/>
      <c r="E27" s="48"/>
      <c r="F27" s="33">
        <v>13</v>
      </c>
      <c r="G27" s="34">
        <v>3</v>
      </c>
      <c r="H27" s="49" t="str">
        <f ca="1">IF(ISBLANK(INDIRECT(ADDRESS(K27*2+2,3))),"",INDIRECT(ADDRESS(K27*2+2,3)))</f>
        <v>Оптимисты</v>
      </c>
      <c r="I27" s="47"/>
      <c r="J27" s="47"/>
      <c r="K27" s="32">
        <v>2</v>
      </c>
      <c r="L27" s="35" t="s">
        <v>91</v>
      </c>
      <c r="M27" s="36">
        <v>11</v>
      </c>
    </row>
    <row r="28" spans="2:13" s="37" customFormat="1" ht="30" customHeight="1" x14ac:dyDescent="0.35">
      <c r="M28" s="38"/>
    </row>
    <row r="29" spans="2:13" s="37" customFormat="1" ht="30" customHeight="1" thickBot="1" x14ac:dyDescent="0.4">
      <c r="B29" s="50" t="s">
        <v>93</v>
      </c>
      <c r="C29" s="50"/>
      <c r="D29" s="50"/>
      <c r="E29" s="50"/>
      <c r="F29" s="50"/>
      <c r="G29" s="50"/>
      <c r="H29" s="50"/>
      <c r="I29" s="50"/>
      <c r="J29" s="50"/>
      <c r="K29" s="50"/>
      <c r="M29" s="38"/>
    </row>
    <row r="30" spans="2:13" s="37" customFormat="1" ht="30" customHeight="1" thickBot="1" x14ac:dyDescent="0.4">
      <c r="B30" s="32">
        <v>2</v>
      </c>
      <c r="C30" s="47" t="str">
        <f ca="1">IF(ISBLANK(INDIRECT(ADDRESS(B30*2+2,3))),"",INDIRECT(ADDRESS(B30*2+2,3)))</f>
        <v>Оптимисты</v>
      </c>
      <c r="D30" s="47"/>
      <c r="E30" s="48"/>
      <c r="F30" s="33">
        <v>1</v>
      </c>
      <c r="G30" s="34">
        <v>13</v>
      </c>
      <c r="H30" s="49" t="str">
        <f ca="1">IF(ISBLANK(INDIRECT(ADDRESS(K30*2+2,3))),"",INDIRECT(ADDRESS(K30*2+2,3)))</f>
        <v>Федотов</v>
      </c>
      <c r="I30" s="47"/>
      <c r="J30" s="47"/>
      <c r="K30" s="32">
        <v>6</v>
      </c>
      <c r="L30" s="35" t="s">
        <v>91</v>
      </c>
      <c r="M30" s="36">
        <v>12</v>
      </c>
    </row>
    <row r="31" spans="2:13" s="37" customFormat="1" ht="30" customHeight="1" thickBot="1" x14ac:dyDescent="0.4">
      <c r="B31" s="32">
        <v>3</v>
      </c>
      <c r="C31" s="47" t="str">
        <f ca="1">IF(ISBLANK(INDIRECT(ADDRESS(B31*2+2,3))),"",INDIRECT(ADDRESS(B31*2+2,3)))</f>
        <v>Маяк</v>
      </c>
      <c r="D31" s="47"/>
      <c r="E31" s="48"/>
      <c r="F31" s="33">
        <v>8</v>
      </c>
      <c r="G31" s="34">
        <v>13</v>
      </c>
      <c r="H31" s="49" t="str">
        <f ca="1">IF(ISBLANK(INDIRECT(ADDRESS(K31*2+2,3))),"",INDIRECT(ADDRESS(K31*2+2,3)))</f>
        <v>2КГ</v>
      </c>
      <c r="I31" s="47"/>
      <c r="J31" s="47"/>
      <c r="K31" s="32">
        <v>1</v>
      </c>
      <c r="L31" s="35" t="s">
        <v>91</v>
      </c>
      <c r="M31" s="36">
        <v>13</v>
      </c>
    </row>
    <row r="32" spans="2:13" s="37" customFormat="1" ht="30" customHeight="1" thickBot="1" x14ac:dyDescent="0.4">
      <c r="B32" s="32">
        <v>4</v>
      </c>
      <c r="C32" s="47" t="str">
        <f ca="1">IF(ISBLANK(INDIRECT(ADDRESS(B32*2+2,3))),"",INDIRECT(ADDRESS(B32*2+2,3)))</f>
        <v>Пароход из Тимбукту</v>
      </c>
      <c r="D32" s="47"/>
      <c r="E32" s="48"/>
      <c r="F32" s="33">
        <v>13</v>
      </c>
      <c r="G32" s="34">
        <v>9</v>
      </c>
      <c r="H32" s="49" t="str">
        <f ca="1">IF(ISBLANK(INDIRECT(ADDRESS(K32*2+2,3))),"",INDIRECT(ADDRESS(K32*2+2,3)))</f>
        <v>ВДВ</v>
      </c>
      <c r="I32" s="47"/>
      <c r="J32" s="47"/>
      <c r="K32" s="32">
        <v>5</v>
      </c>
      <c r="L32" s="35" t="s">
        <v>91</v>
      </c>
      <c r="M32" s="36">
        <v>14</v>
      </c>
    </row>
    <row r="33" spans="1:13" s="37" customFormat="1" ht="30" customHeight="1" x14ac:dyDescent="0.35">
      <c r="M33" s="38"/>
    </row>
    <row r="34" spans="1:13" s="37" customFormat="1" ht="30" customHeight="1" thickBot="1" x14ac:dyDescent="0.4">
      <c r="B34" s="50" t="s">
        <v>94</v>
      </c>
      <c r="C34" s="50"/>
      <c r="D34" s="50"/>
      <c r="E34" s="50"/>
      <c r="F34" s="50"/>
      <c r="G34" s="50"/>
      <c r="H34" s="50"/>
      <c r="I34" s="50"/>
      <c r="J34" s="50"/>
      <c r="K34" s="50"/>
      <c r="M34" s="38"/>
    </row>
    <row r="35" spans="1:13" s="37" customFormat="1" ht="30" customHeight="1" thickBot="1" x14ac:dyDescent="0.4">
      <c r="B35" s="32">
        <v>6</v>
      </c>
      <c r="C35" s="47" t="str">
        <f ca="1">IF(ISBLANK(INDIRECT(ADDRESS(B35*2+2,3))),"",INDIRECT(ADDRESS(B35*2+2,3)))</f>
        <v>Федотов</v>
      </c>
      <c r="D35" s="47"/>
      <c r="E35" s="48"/>
      <c r="F35" s="33">
        <v>13</v>
      </c>
      <c r="G35" s="34">
        <v>3</v>
      </c>
      <c r="H35" s="49" t="str">
        <f ca="1">IF(ISBLANK(INDIRECT(ADDRESS(K35*2+2,3))),"",INDIRECT(ADDRESS(K35*2+2,3)))</f>
        <v>ВДВ</v>
      </c>
      <c r="I35" s="47"/>
      <c r="J35" s="47"/>
      <c r="K35" s="32">
        <v>5</v>
      </c>
      <c r="L35" s="35" t="s">
        <v>91</v>
      </c>
      <c r="M35" s="36">
        <v>15</v>
      </c>
    </row>
    <row r="36" spans="1:13" s="37" customFormat="1" ht="30" customHeight="1" thickBot="1" x14ac:dyDescent="0.4">
      <c r="B36" s="32">
        <v>1</v>
      </c>
      <c r="C36" s="47" t="str">
        <f ca="1">IF(ISBLANK(INDIRECT(ADDRESS(B36*2+2,3))),"",INDIRECT(ADDRESS(B36*2+2,3)))</f>
        <v>2КГ</v>
      </c>
      <c r="D36" s="47"/>
      <c r="E36" s="48"/>
      <c r="F36" s="33">
        <v>13</v>
      </c>
      <c r="G36" s="34">
        <v>3</v>
      </c>
      <c r="H36" s="49" t="str">
        <f ca="1">IF(ISBLANK(INDIRECT(ADDRESS(K36*2+2,3))),"",INDIRECT(ADDRESS(K36*2+2,3)))</f>
        <v>Пароход из Тимбукту</v>
      </c>
      <c r="I36" s="47"/>
      <c r="J36" s="47"/>
      <c r="K36" s="32">
        <v>4</v>
      </c>
      <c r="L36" s="35" t="s">
        <v>91</v>
      </c>
      <c r="M36" s="36">
        <v>16</v>
      </c>
    </row>
    <row r="37" spans="1:13" s="37" customFormat="1" ht="30" customHeight="1" thickBot="1" x14ac:dyDescent="0.4">
      <c r="B37" s="32">
        <v>2</v>
      </c>
      <c r="C37" s="47" t="str">
        <f ca="1">IF(ISBLANK(INDIRECT(ADDRESS(B37*2+2,3))),"",INDIRECT(ADDRESS(B37*2+2,3)))</f>
        <v>Оптимисты</v>
      </c>
      <c r="D37" s="47"/>
      <c r="E37" s="48"/>
      <c r="F37" s="33">
        <v>8</v>
      </c>
      <c r="G37" s="34">
        <v>11</v>
      </c>
      <c r="H37" s="49" t="str">
        <f ca="1">IF(ISBLANK(INDIRECT(ADDRESS(K37*2+2,3))),"",INDIRECT(ADDRESS(K37*2+2,3)))</f>
        <v>Маяк</v>
      </c>
      <c r="I37" s="47"/>
      <c r="J37" s="47"/>
      <c r="K37" s="32">
        <v>3</v>
      </c>
      <c r="L37" s="35" t="s">
        <v>91</v>
      </c>
      <c r="M37" s="36">
        <v>17</v>
      </c>
    </row>
    <row r="38" spans="1:13" s="37" customFormat="1" ht="30" customHeight="1" x14ac:dyDescent="0.35">
      <c r="M38" s="38"/>
    </row>
    <row r="39" spans="1:13" s="37" customFormat="1" ht="30" customHeight="1" thickBot="1" x14ac:dyDescent="0.4">
      <c r="B39" s="50" t="s">
        <v>95</v>
      </c>
      <c r="C39" s="50"/>
      <c r="D39" s="50"/>
      <c r="E39" s="50"/>
      <c r="F39" s="50"/>
      <c r="G39" s="50"/>
      <c r="H39" s="50"/>
      <c r="I39" s="50"/>
      <c r="J39" s="50"/>
      <c r="K39" s="50"/>
      <c r="M39" s="38"/>
    </row>
    <row r="40" spans="1:13" s="37" customFormat="1" ht="30" customHeight="1" thickBot="1" x14ac:dyDescent="0.4">
      <c r="B40" s="32">
        <v>3</v>
      </c>
      <c r="C40" s="47" t="str">
        <f ca="1">IF(ISBLANK(INDIRECT(ADDRESS(B40*2+2,3))),"",INDIRECT(ADDRESS(B40*2+2,3)))</f>
        <v>Маяк</v>
      </c>
      <c r="D40" s="47"/>
      <c r="E40" s="48"/>
      <c r="F40" s="33">
        <v>5</v>
      </c>
      <c r="G40" s="34">
        <v>13</v>
      </c>
      <c r="H40" s="49" t="str">
        <f ca="1">IF(ISBLANK(INDIRECT(ADDRESS(K40*2+2,3))),"",INDIRECT(ADDRESS(K40*2+2,3)))</f>
        <v>Федотов</v>
      </c>
      <c r="I40" s="47"/>
      <c r="J40" s="47"/>
      <c r="K40" s="32">
        <v>6</v>
      </c>
      <c r="L40" s="35" t="s">
        <v>91</v>
      </c>
      <c r="M40" s="36">
        <v>18</v>
      </c>
    </row>
    <row r="41" spans="1:13" s="37" customFormat="1" ht="30" customHeight="1" thickBot="1" x14ac:dyDescent="0.4">
      <c r="B41" s="32">
        <v>4</v>
      </c>
      <c r="C41" s="47" t="str">
        <f ca="1">IF(ISBLANK(INDIRECT(ADDRESS(B41*2+2,3))),"",INDIRECT(ADDRESS(B41*2+2,3)))</f>
        <v>Пароход из Тимбукту</v>
      </c>
      <c r="D41" s="47"/>
      <c r="E41" s="48"/>
      <c r="F41" s="33">
        <v>10</v>
      </c>
      <c r="G41" s="34">
        <v>12</v>
      </c>
      <c r="H41" s="49" t="str">
        <f ca="1">IF(ISBLANK(INDIRECT(ADDRESS(K41*2+2,3))),"",INDIRECT(ADDRESS(K41*2+2,3)))</f>
        <v>Оптимисты</v>
      </c>
      <c r="I41" s="47"/>
      <c r="J41" s="47"/>
      <c r="K41" s="32">
        <v>2</v>
      </c>
      <c r="L41" s="35" t="s">
        <v>91</v>
      </c>
      <c r="M41" s="36">
        <v>19</v>
      </c>
    </row>
    <row r="42" spans="1:13" s="37" customFormat="1" ht="30" customHeight="1" thickBot="1" x14ac:dyDescent="0.4">
      <c r="B42" s="32">
        <v>5</v>
      </c>
      <c r="C42" s="47" t="str">
        <f ca="1">IF(ISBLANK(INDIRECT(ADDRESS(B42*2+2,3))),"",INDIRECT(ADDRESS(B42*2+2,3)))</f>
        <v>ВДВ</v>
      </c>
      <c r="D42" s="47"/>
      <c r="E42" s="48"/>
      <c r="F42" s="33">
        <v>7</v>
      </c>
      <c r="G42" s="34">
        <v>13</v>
      </c>
      <c r="H42" s="49" t="str">
        <f ca="1">IF(ISBLANK(INDIRECT(ADDRESS(K42*2+2,3))),"",INDIRECT(ADDRESS(K42*2+2,3)))</f>
        <v>2КГ</v>
      </c>
      <c r="I42" s="47"/>
      <c r="J42" s="47"/>
      <c r="K42" s="32">
        <v>1</v>
      </c>
      <c r="L42" s="35" t="s">
        <v>91</v>
      </c>
      <c r="M42" s="36">
        <v>20</v>
      </c>
    </row>
    <row r="43" spans="1:13" s="37" customFormat="1" ht="21" x14ac:dyDescent="0.35">
      <c r="A43" s="39"/>
      <c r="D43" s="37" t="s">
        <v>115</v>
      </c>
      <c r="M43" s="38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paperSize="9" scale="6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>
      <selection activeCell="N18" sqref="N18:O18"/>
    </sheetView>
  </sheetViews>
  <sheetFormatPr defaultRowHeight="15" x14ac:dyDescent="0.25"/>
  <cols>
    <col min="1" max="1" width="9.140625" style="31"/>
    <col min="2" max="15" width="9.140625" style="29" customWidth="1"/>
    <col min="16" max="16384" width="9.140625" style="29"/>
  </cols>
  <sheetData>
    <row r="1" spans="1:13" ht="59.25" customHeight="1" x14ac:dyDescent="0.25">
      <c r="B1" s="66" t="s">
        <v>109</v>
      </c>
      <c r="C1" s="66"/>
      <c r="D1" s="66"/>
      <c r="E1" s="66"/>
      <c r="F1" s="66"/>
      <c r="G1" s="66"/>
      <c r="H1" s="66"/>
      <c r="I1" s="66"/>
      <c r="J1" s="66"/>
      <c r="K1" s="66"/>
    </row>
    <row r="2" spans="1:13" ht="15" customHeight="1" x14ac:dyDescent="0.25">
      <c r="C2" s="40"/>
    </row>
    <row r="3" spans="1:13" ht="15" customHeight="1" x14ac:dyDescent="0.25">
      <c r="C3" s="40"/>
    </row>
    <row r="4" spans="1:13" ht="15" customHeight="1" x14ac:dyDescent="0.25">
      <c r="A4" s="31" t="s">
        <v>111</v>
      </c>
      <c r="B4" s="77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дВОе</v>
      </c>
      <c r="C4" s="78"/>
      <c r="D4" s="41">
        <v>13</v>
      </c>
      <c r="E4" s="42"/>
    </row>
    <row r="5" spans="1:13" ht="15" customHeight="1" x14ac:dyDescent="0.25">
      <c r="A5" s="31">
        <v>1</v>
      </c>
      <c r="C5" s="40"/>
      <c r="E5" s="43"/>
    </row>
    <row r="6" spans="1:13" ht="15" customHeight="1" x14ac:dyDescent="0.25">
      <c r="B6" s="28" t="s">
        <v>91</v>
      </c>
      <c r="C6" s="46">
        <v>9</v>
      </c>
      <c r="E6" s="44"/>
      <c r="F6" s="79" t="str">
        <f ca="1">IF(ISBLANK(D4),"",IF(D4&gt;D8,B4,B8))</f>
        <v>дВОе</v>
      </c>
      <c r="G6" s="78"/>
      <c r="H6" s="41">
        <v>6</v>
      </c>
      <c r="I6" s="42"/>
    </row>
    <row r="7" spans="1:13" ht="15" customHeight="1" x14ac:dyDescent="0.25">
      <c r="C7" s="40"/>
      <c r="E7" s="44"/>
      <c r="I7" s="43"/>
    </row>
    <row r="8" spans="1:13" ht="15" customHeight="1" x14ac:dyDescent="0.25">
      <c r="A8" s="31" t="s">
        <v>112</v>
      </c>
      <c r="B8" s="77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О-О</v>
      </c>
      <c r="C8" s="78"/>
      <c r="D8" s="41">
        <v>6</v>
      </c>
      <c r="E8" s="45"/>
      <c r="I8" s="44"/>
    </row>
    <row r="9" spans="1:13" ht="15" customHeight="1" x14ac:dyDescent="0.25">
      <c r="A9" s="31">
        <v>2</v>
      </c>
      <c r="C9" s="40"/>
      <c r="I9" s="44"/>
    </row>
    <row r="10" spans="1:13" ht="15" customHeight="1" x14ac:dyDescent="0.25">
      <c r="C10" s="40"/>
      <c r="F10" s="28" t="s">
        <v>91</v>
      </c>
      <c r="G10" s="46">
        <v>2</v>
      </c>
      <c r="H10" s="40"/>
      <c r="I10" s="44"/>
      <c r="J10" s="79" t="str">
        <f ca="1">IF(ISBLANK(H6),"",IF(H6&gt;H14,F6,F14))</f>
        <v>ВВС</v>
      </c>
      <c r="K10" s="77"/>
      <c r="L10" s="41">
        <v>13</v>
      </c>
      <c r="M10" s="42"/>
    </row>
    <row r="11" spans="1:13" ht="15" customHeight="1" x14ac:dyDescent="0.25">
      <c r="C11" s="40"/>
      <c r="I11" s="44"/>
      <c r="M11" s="43"/>
    </row>
    <row r="12" spans="1:13" ht="15" customHeight="1" x14ac:dyDescent="0.25">
      <c r="A12" s="31" t="s">
        <v>113</v>
      </c>
      <c r="B12" s="77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ВВС</v>
      </c>
      <c r="C12" s="78"/>
      <c r="D12" s="41">
        <v>11</v>
      </c>
      <c r="E12" s="42"/>
      <c r="I12" s="44"/>
      <c r="M12" s="44"/>
    </row>
    <row r="13" spans="1:13" ht="15" customHeight="1" x14ac:dyDescent="0.25">
      <c r="A13" s="31">
        <v>1</v>
      </c>
      <c r="C13" s="40"/>
      <c r="E13" s="43"/>
      <c r="I13" s="44"/>
      <c r="M13" s="44"/>
    </row>
    <row r="14" spans="1:13" ht="15" customHeight="1" x14ac:dyDescent="0.25">
      <c r="B14" s="28" t="s">
        <v>91</v>
      </c>
      <c r="C14" s="46">
        <v>10</v>
      </c>
      <c r="E14" s="44"/>
      <c r="F14" s="79" t="str">
        <f ca="1">IF(ISBLANK(D12),"",IF(D12&gt;D16,B12,B16))</f>
        <v>ВВС</v>
      </c>
      <c r="G14" s="78"/>
      <c r="H14" s="41">
        <v>13</v>
      </c>
      <c r="I14" s="45"/>
      <c r="M14" s="44"/>
    </row>
    <row r="15" spans="1:13" ht="15" customHeight="1" x14ac:dyDescent="0.25">
      <c r="E15" s="44"/>
      <c r="M15" s="44"/>
    </row>
    <row r="16" spans="1:13" ht="15" customHeight="1" x14ac:dyDescent="0.25">
      <c r="A16" s="31" t="s">
        <v>114</v>
      </c>
      <c r="B16" s="77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Федотов</v>
      </c>
      <c r="C16" s="78"/>
      <c r="D16" s="41">
        <v>9</v>
      </c>
      <c r="E16" s="45"/>
      <c r="M16" s="44"/>
    </row>
    <row r="17" spans="1:15" ht="15" customHeight="1" x14ac:dyDescent="0.25">
      <c r="A17" s="31">
        <v>2</v>
      </c>
      <c r="M17" s="44"/>
    </row>
    <row r="18" spans="1:15" ht="15" customHeight="1" x14ac:dyDescent="0.25">
      <c r="B18" s="28"/>
      <c r="J18" s="28" t="s">
        <v>91</v>
      </c>
      <c r="K18" s="46">
        <v>1</v>
      </c>
      <c r="L18" s="40"/>
      <c r="M18" s="44"/>
      <c r="N18" s="75" t="str">
        <f ca="1">IF(ISBLANK(L10),"",IF(L10&gt;L26,J10,J26))</f>
        <v>ВВС</v>
      </c>
      <c r="O18" s="76"/>
    </row>
    <row r="19" spans="1:15" ht="15" customHeight="1" x14ac:dyDescent="0.25">
      <c r="M19" s="44"/>
    </row>
    <row r="20" spans="1:15" ht="15" customHeight="1" x14ac:dyDescent="0.25">
      <c r="A20" s="31" t="s">
        <v>111</v>
      </c>
      <c r="B20" s="77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Чубчик</v>
      </c>
      <c r="C20" s="78"/>
      <c r="D20" s="41">
        <v>7</v>
      </c>
      <c r="E20" s="42"/>
      <c r="M20" s="44"/>
    </row>
    <row r="21" spans="1:15" ht="15" customHeight="1" x14ac:dyDescent="0.25">
      <c r="A21" s="31">
        <v>2</v>
      </c>
      <c r="E21" s="43"/>
      <c r="M21" s="44"/>
    </row>
    <row r="22" spans="1:15" ht="15" customHeight="1" x14ac:dyDescent="0.25">
      <c r="B22" s="28" t="s">
        <v>91</v>
      </c>
      <c r="C22" s="46">
        <v>11</v>
      </c>
      <c r="E22" s="44"/>
      <c r="F22" s="79" t="str">
        <f ca="1">IF(ISBLANK(D20),"",IF(D20&gt;D24,B20,B24))</f>
        <v>2КГ</v>
      </c>
      <c r="G22" s="78"/>
      <c r="H22" s="41">
        <v>11</v>
      </c>
      <c r="I22" s="42"/>
      <c r="M22" s="44"/>
    </row>
    <row r="23" spans="1:15" ht="15" customHeight="1" x14ac:dyDescent="0.25">
      <c r="E23" s="44"/>
      <c r="I23" s="43"/>
      <c r="M23" s="44"/>
    </row>
    <row r="24" spans="1:15" ht="15" customHeight="1" x14ac:dyDescent="0.25">
      <c r="A24" s="31" t="s">
        <v>114</v>
      </c>
      <c r="B24" s="77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2КГ</v>
      </c>
      <c r="C24" s="78"/>
      <c r="D24" s="41">
        <v>13</v>
      </c>
      <c r="E24" s="45"/>
      <c r="I24" s="44"/>
      <c r="M24" s="44"/>
    </row>
    <row r="25" spans="1:15" ht="15" customHeight="1" x14ac:dyDescent="0.25">
      <c r="A25" s="31">
        <v>1</v>
      </c>
      <c r="I25" s="44"/>
      <c r="M25" s="44"/>
    </row>
    <row r="26" spans="1:15" ht="15" customHeight="1" x14ac:dyDescent="0.25">
      <c r="F26" s="28" t="s">
        <v>91</v>
      </c>
      <c r="G26" s="46">
        <v>4</v>
      </c>
      <c r="H26" s="40"/>
      <c r="I26" s="44"/>
      <c r="J26" s="79" t="str">
        <f ca="1">IF(ISBLANK(H22),"",IF(H22&gt;H30,F22,F30))</f>
        <v>Йожь</v>
      </c>
      <c r="K26" s="78"/>
      <c r="L26" s="41">
        <v>5</v>
      </c>
      <c r="M26" s="45"/>
    </row>
    <row r="27" spans="1:15" ht="15" customHeight="1" x14ac:dyDescent="0.25">
      <c r="I27" s="44"/>
    </row>
    <row r="28" spans="1:15" ht="15" customHeight="1" x14ac:dyDescent="0.25">
      <c r="A28" s="31" t="s">
        <v>112</v>
      </c>
      <c r="B28" s="77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Бандит</v>
      </c>
      <c r="C28" s="78"/>
      <c r="D28" s="41">
        <v>6</v>
      </c>
      <c r="E28" s="42"/>
      <c r="I28" s="44"/>
    </row>
    <row r="29" spans="1:15" ht="15" customHeight="1" x14ac:dyDescent="0.25">
      <c r="A29" s="31">
        <v>1</v>
      </c>
      <c r="E29" s="43"/>
      <c r="I29" s="44"/>
    </row>
    <row r="30" spans="1:15" ht="15" customHeight="1" x14ac:dyDescent="0.25">
      <c r="B30" s="28" t="s">
        <v>91</v>
      </c>
      <c r="C30" s="46">
        <v>12</v>
      </c>
      <c r="E30" s="44"/>
      <c r="F30" s="79" t="str">
        <f ca="1">IF(ISBLANK(D28),"",IF(D28&gt;D32,B28,B32))</f>
        <v>Йожь</v>
      </c>
      <c r="G30" s="78"/>
      <c r="H30" s="41">
        <v>13</v>
      </c>
      <c r="I30" s="45"/>
    </row>
    <row r="31" spans="1:15" ht="15" customHeight="1" x14ac:dyDescent="0.25">
      <c r="E31" s="44"/>
    </row>
    <row r="32" spans="1:15" ht="15" customHeight="1" x14ac:dyDescent="0.25">
      <c r="A32" s="31" t="s">
        <v>113</v>
      </c>
      <c r="B32" s="77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Йожь</v>
      </c>
      <c r="C32" s="78"/>
      <c r="D32" s="41">
        <v>13</v>
      </c>
      <c r="E32" s="45"/>
    </row>
    <row r="33" spans="1:7" x14ac:dyDescent="0.25">
      <c r="A33" s="31">
        <v>2</v>
      </c>
    </row>
    <row r="36" spans="1:7" ht="15" customHeight="1" x14ac:dyDescent="0.25">
      <c r="B36" s="77" t="str">
        <f ca="1">IF(ISBLANK(H6),"",IF(H6&gt;H14,F14,F6))</f>
        <v>дВОе</v>
      </c>
      <c r="C36" s="78"/>
      <c r="D36" s="41">
        <v>4</v>
      </c>
      <c r="E36" s="42"/>
      <c r="F36" s="80"/>
      <c r="G36" s="80"/>
    </row>
    <row r="37" spans="1:7" ht="15" customHeight="1" x14ac:dyDescent="0.25">
      <c r="E37" s="43"/>
    </row>
    <row r="38" spans="1:7" ht="15" customHeight="1" x14ac:dyDescent="0.25">
      <c r="B38" s="28" t="s">
        <v>91</v>
      </c>
      <c r="C38" s="46">
        <v>3</v>
      </c>
      <c r="E38" s="44"/>
      <c r="F38" s="79" t="str">
        <f ca="1">IF(ISBLANK(D36),"",IF(D36&gt;D40,B36,B40))</f>
        <v>2КГ</v>
      </c>
      <c r="G38" s="77"/>
    </row>
    <row r="39" spans="1:7" ht="15" customHeight="1" x14ac:dyDescent="0.25">
      <c r="E39" s="44"/>
    </row>
    <row r="40" spans="1:7" ht="15" customHeight="1" x14ac:dyDescent="0.25">
      <c r="B40" s="77" t="str">
        <f ca="1">IF(ISBLANK(H22),"",IF(H22&gt;H30,F30,F22))</f>
        <v>2КГ</v>
      </c>
      <c r="C40" s="78"/>
      <c r="D40" s="41">
        <v>13</v>
      </c>
      <c r="E40" s="45"/>
    </row>
  </sheetData>
  <mergeCells count="20">
    <mergeCell ref="B12:C12"/>
    <mergeCell ref="F14:G14"/>
    <mergeCell ref="B16:C16"/>
    <mergeCell ref="B1:K1"/>
    <mergeCell ref="B4:C4"/>
    <mergeCell ref="F6:G6"/>
    <mergeCell ref="B8:C8"/>
    <mergeCell ref="J10:K10"/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</mergeCells>
  <pageMargins left="0.25" right="0.25" top="0.75" bottom="0.75" header="0.3" footer="0.3"/>
  <pageSetup paperSize="9" scale="7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16" workbookViewId="0">
      <selection activeCell="E43" sqref="E43"/>
    </sheetView>
  </sheetViews>
  <sheetFormatPr defaultRowHeight="15" x14ac:dyDescent="0.25"/>
  <cols>
    <col min="1" max="1" width="9.140625" style="31"/>
    <col min="2" max="15" width="9.140625" style="29" customWidth="1"/>
    <col min="16" max="16384" width="9.140625" style="29"/>
  </cols>
  <sheetData>
    <row r="1" spans="1:13" ht="59.25" customHeight="1" x14ac:dyDescent="0.25">
      <c r="B1" s="66" t="s">
        <v>110</v>
      </c>
      <c r="C1" s="66"/>
      <c r="D1" s="66"/>
      <c r="E1" s="66"/>
      <c r="F1" s="66"/>
      <c r="G1" s="66"/>
      <c r="H1" s="66"/>
      <c r="I1" s="66"/>
      <c r="J1" s="66"/>
      <c r="K1" s="66"/>
    </row>
    <row r="2" spans="1:13" ht="15" customHeight="1" x14ac:dyDescent="0.25">
      <c r="C2" s="40"/>
    </row>
    <row r="3" spans="1:13" ht="15" customHeight="1" x14ac:dyDescent="0.25">
      <c r="C3" s="40"/>
    </row>
    <row r="4" spans="1:13" ht="15" customHeight="1" x14ac:dyDescent="0.25">
      <c r="A4" s="31" t="s">
        <v>111</v>
      </c>
      <c r="B4" s="77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Манифик</v>
      </c>
      <c r="C4" s="78"/>
      <c r="D4" s="41">
        <v>1</v>
      </c>
      <c r="E4" s="42"/>
    </row>
    <row r="5" spans="1:13" ht="15" customHeight="1" x14ac:dyDescent="0.25">
      <c r="A5" s="31">
        <v>3</v>
      </c>
      <c r="C5" s="40"/>
      <c r="E5" s="43"/>
    </row>
    <row r="6" spans="1:13" ht="15" customHeight="1" x14ac:dyDescent="0.25">
      <c r="B6" s="28" t="s">
        <v>91</v>
      </c>
      <c r="C6" s="46">
        <v>13</v>
      </c>
      <c r="E6" s="44"/>
      <c r="F6" s="79" t="str">
        <f ca="1">IF(ISBLANK(D4),"",IF(D4&gt;D8,B4,B8))</f>
        <v>УГ</v>
      </c>
      <c r="G6" s="78"/>
      <c r="H6" s="41">
        <v>13</v>
      </c>
      <c r="I6" s="42"/>
    </row>
    <row r="7" spans="1:13" ht="15" customHeight="1" x14ac:dyDescent="0.25">
      <c r="C7" s="40"/>
      <c r="E7" s="44"/>
      <c r="I7" s="43"/>
    </row>
    <row r="8" spans="1:13" ht="15" customHeight="1" x14ac:dyDescent="0.25">
      <c r="A8" s="31" t="s">
        <v>112</v>
      </c>
      <c r="B8" s="77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УГ</v>
      </c>
      <c r="C8" s="78"/>
      <c r="D8" s="41">
        <v>13</v>
      </c>
      <c r="E8" s="45"/>
      <c r="I8" s="44"/>
    </row>
    <row r="9" spans="1:13" ht="15" customHeight="1" x14ac:dyDescent="0.25">
      <c r="A9" s="31">
        <v>4</v>
      </c>
      <c r="C9" s="40"/>
      <c r="I9" s="44"/>
    </row>
    <row r="10" spans="1:13" ht="15" customHeight="1" x14ac:dyDescent="0.25">
      <c r="C10" s="40"/>
      <c r="F10" s="28" t="s">
        <v>91</v>
      </c>
      <c r="G10" s="36">
        <v>6</v>
      </c>
      <c r="H10" s="40"/>
      <c r="I10" s="44"/>
      <c r="J10" s="79" t="str">
        <f ca="1">IF(ISBLANK(H6),"",IF(H6&gt;H14,F6,F14))</f>
        <v>УГ</v>
      </c>
      <c r="K10" s="77"/>
      <c r="L10" s="41">
        <v>13</v>
      </c>
      <c r="M10" s="42"/>
    </row>
    <row r="11" spans="1:13" ht="15" customHeight="1" x14ac:dyDescent="0.25">
      <c r="C11" s="40"/>
      <c r="I11" s="44"/>
      <c r="M11" s="43"/>
    </row>
    <row r="12" spans="1:13" ht="15" customHeight="1" x14ac:dyDescent="0.25">
      <c r="A12" s="31" t="s">
        <v>113</v>
      </c>
      <c r="B12" s="77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Бомба</v>
      </c>
      <c r="C12" s="78"/>
      <c r="D12" s="41">
        <v>11</v>
      </c>
      <c r="E12" s="42"/>
      <c r="I12" s="44"/>
      <c r="M12" s="44"/>
    </row>
    <row r="13" spans="1:13" ht="15" customHeight="1" x14ac:dyDescent="0.25">
      <c r="A13" s="31">
        <v>3</v>
      </c>
      <c r="C13" s="40"/>
      <c r="E13" s="43"/>
      <c r="I13" s="44"/>
      <c r="M13" s="44"/>
    </row>
    <row r="14" spans="1:13" ht="15" customHeight="1" x14ac:dyDescent="0.25">
      <c r="B14" s="28" t="s">
        <v>91</v>
      </c>
      <c r="C14" s="46">
        <v>14</v>
      </c>
      <c r="E14" s="44"/>
      <c r="F14" s="79" t="str">
        <f ca="1">IF(ISBLANK(D12),"",IF(D12&gt;D16,B12,B16))</f>
        <v>Оптимисты</v>
      </c>
      <c r="G14" s="78"/>
      <c r="H14" s="41">
        <v>9</v>
      </c>
      <c r="I14" s="45"/>
      <c r="M14" s="44"/>
    </row>
    <row r="15" spans="1:13" ht="15" customHeight="1" x14ac:dyDescent="0.25">
      <c r="E15" s="44"/>
      <c r="M15" s="44"/>
    </row>
    <row r="16" spans="1:13" ht="15" customHeight="1" x14ac:dyDescent="0.25">
      <c r="A16" s="31" t="s">
        <v>114</v>
      </c>
      <c r="B16" s="77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Оптимисты</v>
      </c>
      <c r="C16" s="78"/>
      <c r="D16" s="41">
        <v>13</v>
      </c>
      <c r="E16" s="45"/>
      <c r="M16" s="44"/>
    </row>
    <row r="17" spans="1:15" ht="15" customHeight="1" x14ac:dyDescent="0.25">
      <c r="A17" s="31">
        <v>4</v>
      </c>
      <c r="M17" s="44"/>
    </row>
    <row r="18" spans="1:15" ht="15" customHeight="1" x14ac:dyDescent="0.25">
      <c r="B18" s="28"/>
      <c r="J18" s="28" t="s">
        <v>91</v>
      </c>
      <c r="K18" s="36">
        <v>5</v>
      </c>
      <c r="L18" s="40"/>
      <c r="M18" s="44"/>
      <c r="N18" s="79" t="str">
        <f ca="1">IF(ISBLANK(L10),"",IF(L10&gt;L26,J10,J26))</f>
        <v>УГ</v>
      </c>
      <c r="O18" s="77"/>
    </row>
    <row r="19" spans="1:15" ht="15" customHeight="1" x14ac:dyDescent="0.25">
      <c r="M19" s="44"/>
    </row>
    <row r="20" spans="1:15" ht="15" customHeight="1" x14ac:dyDescent="0.25">
      <c r="A20" s="31" t="s">
        <v>111</v>
      </c>
      <c r="B20" s="77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Авант</v>
      </c>
      <c r="C20" s="78"/>
      <c r="D20" s="41">
        <v>5</v>
      </c>
      <c r="E20" s="42"/>
      <c r="M20" s="44"/>
    </row>
    <row r="21" spans="1:15" ht="15" customHeight="1" x14ac:dyDescent="0.25">
      <c r="A21" s="31">
        <v>4</v>
      </c>
      <c r="E21" s="43"/>
      <c r="M21" s="44"/>
    </row>
    <row r="22" spans="1:15" ht="15" customHeight="1" x14ac:dyDescent="0.25">
      <c r="B22" s="28" t="s">
        <v>91</v>
      </c>
      <c r="C22" s="46">
        <v>15</v>
      </c>
      <c r="E22" s="44"/>
      <c r="F22" s="79" t="str">
        <f ca="1">IF(ISBLANK(D20),"",IF(D20&gt;D24,B20,B24))</f>
        <v>Маяк</v>
      </c>
      <c r="G22" s="78"/>
      <c r="H22" s="41">
        <v>13</v>
      </c>
      <c r="I22" s="42"/>
      <c r="M22" s="44"/>
    </row>
    <row r="23" spans="1:15" ht="15" customHeight="1" x14ac:dyDescent="0.25">
      <c r="E23" s="44"/>
      <c r="I23" s="43"/>
      <c r="M23" s="44"/>
    </row>
    <row r="24" spans="1:15" ht="15" customHeight="1" x14ac:dyDescent="0.25">
      <c r="A24" s="31" t="s">
        <v>114</v>
      </c>
      <c r="B24" s="77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Маяк</v>
      </c>
      <c r="C24" s="78"/>
      <c r="D24" s="41">
        <v>13</v>
      </c>
      <c r="E24" s="45"/>
      <c r="I24" s="44"/>
      <c r="M24" s="44"/>
    </row>
    <row r="25" spans="1:15" ht="15" customHeight="1" x14ac:dyDescent="0.25">
      <c r="A25" s="31">
        <v>3</v>
      </c>
      <c r="I25" s="44"/>
      <c r="M25" s="44"/>
    </row>
    <row r="26" spans="1:15" ht="15" customHeight="1" x14ac:dyDescent="0.25">
      <c r="F26" s="28" t="s">
        <v>91</v>
      </c>
      <c r="G26" s="36">
        <v>8</v>
      </c>
      <c r="H26" s="40"/>
      <c r="I26" s="44"/>
      <c r="J26" s="79" t="str">
        <f ca="1">IF(ISBLANK(H22),"",IF(H22&gt;H30,F22,F30))</f>
        <v>Маяк</v>
      </c>
      <c r="K26" s="78"/>
      <c r="L26" s="41">
        <v>1</v>
      </c>
      <c r="M26" s="45"/>
    </row>
    <row r="27" spans="1:15" ht="15" customHeight="1" x14ac:dyDescent="0.25">
      <c r="I27" s="44"/>
    </row>
    <row r="28" spans="1:15" ht="15" customHeight="1" x14ac:dyDescent="0.25">
      <c r="A28" s="31" t="s">
        <v>112</v>
      </c>
      <c r="B28" s="77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Прицел</v>
      </c>
      <c r="C28" s="78"/>
      <c r="D28" s="41">
        <v>5</v>
      </c>
      <c r="E28" s="42"/>
      <c r="I28" s="44"/>
    </row>
    <row r="29" spans="1:15" ht="15" customHeight="1" x14ac:dyDescent="0.25">
      <c r="A29" s="31">
        <v>3</v>
      </c>
      <c r="E29" s="43"/>
      <c r="I29" s="44"/>
    </row>
    <row r="30" spans="1:15" ht="15" customHeight="1" x14ac:dyDescent="0.25">
      <c r="B30" s="28" t="s">
        <v>91</v>
      </c>
      <c r="C30" s="46">
        <v>16</v>
      </c>
      <c r="E30" s="44"/>
      <c r="F30" s="79" t="str">
        <f ca="1">IF(ISBLANK(D28),"",IF(D28&gt;D32,B28,B32))</f>
        <v>ПетроградЪ</v>
      </c>
      <c r="G30" s="78"/>
      <c r="H30" s="41">
        <v>7</v>
      </c>
      <c r="I30" s="45"/>
    </row>
    <row r="31" spans="1:15" ht="15" customHeight="1" x14ac:dyDescent="0.25">
      <c r="E31" s="44"/>
    </row>
    <row r="32" spans="1:15" ht="15" customHeight="1" x14ac:dyDescent="0.25">
      <c r="A32" s="31" t="s">
        <v>113</v>
      </c>
      <c r="B32" s="77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ПетроградЪ</v>
      </c>
      <c r="C32" s="78"/>
      <c r="D32" s="41">
        <v>13</v>
      </c>
      <c r="E32" s="45"/>
    </row>
    <row r="33" spans="1:9" x14ac:dyDescent="0.25">
      <c r="A33" s="31">
        <v>4</v>
      </c>
    </row>
    <row r="35" spans="1:9" x14ac:dyDescent="0.25">
      <c r="I35" s="29" t="s">
        <v>107</v>
      </c>
    </row>
    <row r="36" spans="1:9" ht="15" customHeight="1" x14ac:dyDescent="0.25">
      <c r="B36" s="77" t="str">
        <f ca="1">IF(ISBLANK(H6),"",IF(H6&gt;H14,F14,F6))</f>
        <v>Оптимисты</v>
      </c>
      <c r="C36" s="78"/>
      <c r="D36" s="41">
        <v>3</v>
      </c>
      <c r="E36" s="42"/>
      <c r="F36" s="80"/>
      <c r="G36" s="80"/>
    </row>
    <row r="37" spans="1:9" ht="15" customHeight="1" x14ac:dyDescent="0.25">
      <c r="E37" s="43"/>
    </row>
    <row r="38" spans="1:9" ht="15" customHeight="1" x14ac:dyDescent="0.25">
      <c r="B38" s="28" t="s">
        <v>91</v>
      </c>
      <c r="C38" s="36">
        <v>7</v>
      </c>
      <c r="E38" s="44"/>
      <c r="F38" s="79" t="str">
        <f ca="1">IF(ISBLANK(D36),"",IF(D36&gt;D40,B36,B40))</f>
        <v>ПетроградЪ</v>
      </c>
      <c r="G38" s="77"/>
    </row>
    <row r="39" spans="1:9" ht="15" customHeight="1" x14ac:dyDescent="0.25">
      <c r="E39" s="44"/>
    </row>
    <row r="40" spans="1:9" ht="15" customHeight="1" x14ac:dyDescent="0.25">
      <c r="B40" s="77" t="str">
        <f ca="1">IF(ISBLANK(H22),"",IF(H22&gt;H30,F30,F22))</f>
        <v>ПетроградЪ</v>
      </c>
      <c r="C40" s="78"/>
      <c r="D40" s="41">
        <v>13</v>
      </c>
      <c r="E40" s="45"/>
    </row>
  </sheetData>
  <mergeCells count="20">
    <mergeCell ref="B12:C12"/>
    <mergeCell ref="F14:G14"/>
    <mergeCell ref="B16:C16"/>
    <mergeCell ref="B1:K1"/>
    <mergeCell ref="B4:C4"/>
    <mergeCell ref="F6:G6"/>
    <mergeCell ref="B8:C8"/>
    <mergeCell ref="J10:K10"/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</mergeCells>
  <pageMargins left="0.25" right="0.25" top="0.75" bottom="0.75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Рабочий</vt:lpstr>
      <vt:lpstr>Триплеты игроки</vt:lpstr>
      <vt:lpstr>Регистрация</vt:lpstr>
      <vt:lpstr>A</vt:lpstr>
      <vt:lpstr>B</vt:lpstr>
      <vt:lpstr>C</vt:lpstr>
      <vt:lpstr>D</vt:lpstr>
      <vt:lpstr>КА</vt:lpstr>
      <vt:lpstr>КВ</vt:lpstr>
    </vt:vector>
  </TitlesOfParts>
  <Company>Домашний компьютер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Тихонов Дмитрий</cp:lastModifiedBy>
  <cp:lastPrinted>2022-05-15T13:07:48Z</cp:lastPrinted>
  <dcterms:created xsi:type="dcterms:W3CDTF">2012-03-17T08:01:04Z</dcterms:created>
  <dcterms:modified xsi:type="dcterms:W3CDTF">2022-05-16T07:48:16Z</dcterms:modified>
</cp:coreProperties>
</file>