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ihonov_d\Documents\tempo\"/>
    </mc:Choice>
  </mc:AlternateContent>
  <bookViews>
    <workbookView xWindow="120" yWindow="165" windowWidth="18975" windowHeight="7200" activeTab="8"/>
  </bookViews>
  <sheets>
    <sheet name="Отборочный турнир" sheetId="45" r:id="rId1"/>
    <sheet name="Регистрация" sheetId="44" r:id="rId2"/>
    <sheet name="A" sheetId="41" r:id="rId3"/>
    <sheet name="B" sheetId="40" r:id="rId4"/>
    <sheet name="C" sheetId="39" r:id="rId5"/>
    <sheet name="D" sheetId="15" r:id="rId6"/>
    <sheet name="E" sheetId="42" r:id="rId7"/>
    <sheet name="F" sheetId="43" r:id="rId8"/>
    <sheet name="Кубок А" sheetId="19" r:id="rId9"/>
    <sheet name="Кубок Регионов" sheetId="20" r:id="rId10"/>
    <sheet name="Служебный лист" sheetId="4" state="hidden" r:id="rId11"/>
  </sheets>
  <externalReferences>
    <externalReference r:id="rId12"/>
  </externalReferences>
  <definedNames>
    <definedName name="Игрок">[1]База!$A$2:$A$533</definedName>
  </definedNames>
  <calcPr calcId="152511" refMode="R1C1"/>
</workbook>
</file>

<file path=xl/calcChain.xml><?xml version="1.0" encoding="utf-8"?>
<calcChain xmlns="http://schemas.openxmlformats.org/spreadsheetml/2006/main">
  <c r="F38" i="20" l="1"/>
  <c r="F8" i="42"/>
  <c r="H4" i="42"/>
  <c r="E17" i="44" l="1"/>
  <c r="C17" i="44"/>
  <c r="F16" i="44"/>
  <c r="E16" i="44"/>
  <c r="D16" i="44"/>
  <c r="C16" i="44"/>
  <c r="F15" i="44"/>
  <c r="E15" i="44"/>
  <c r="D15" i="44"/>
  <c r="C15" i="44"/>
  <c r="F14" i="44"/>
  <c r="E14" i="44"/>
  <c r="D14" i="44"/>
  <c r="C14" i="44"/>
  <c r="E13" i="44"/>
  <c r="D13" i="44"/>
  <c r="F12" i="44"/>
  <c r="E12" i="44"/>
  <c r="D12" i="44"/>
  <c r="C12" i="44"/>
  <c r="F11" i="44"/>
  <c r="E11" i="44"/>
  <c r="D11" i="44"/>
  <c r="C11" i="44"/>
  <c r="E10" i="44"/>
  <c r="D10" i="44"/>
  <c r="C10" i="44"/>
  <c r="D9" i="44"/>
  <c r="C9" i="44"/>
  <c r="E8" i="44"/>
  <c r="D8" i="44"/>
  <c r="C8" i="44"/>
  <c r="F7" i="44"/>
  <c r="E7" i="44"/>
  <c r="D7" i="44"/>
  <c r="C7" i="44"/>
  <c r="E6" i="44"/>
  <c r="D6" i="44"/>
  <c r="E5" i="44"/>
  <c r="D5" i="44"/>
  <c r="F4" i="44"/>
  <c r="E4" i="44"/>
  <c r="C4" i="44"/>
  <c r="F3" i="44"/>
  <c r="E3" i="44"/>
  <c r="D3" i="44"/>
  <c r="C3" i="44"/>
  <c r="F6" i="41"/>
  <c r="F10" i="39"/>
  <c r="I4" i="42"/>
  <c r="C25" i="40"/>
  <c r="H4" i="41"/>
  <c r="G8" i="39"/>
  <c r="I4" i="40"/>
  <c r="H21" i="40"/>
  <c r="H10" i="43"/>
  <c r="G4" i="39"/>
  <c r="I6" i="39"/>
  <c r="F6" i="40"/>
  <c r="C21" i="39"/>
  <c r="F6" i="39"/>
  <c r="H24" i="40"/>
  <c r="H16" i="41"/>
  <c r="G4" i="42"/>
  <c r="G10" i="40"/>
  <c r="H25" i="39"/>
  <c r="H21" i="41"/>
  <c r="F8" i="43"/>
  <c r="H25" i="41"/>
  <c r="H4" i="39"/>
  <c r="H16" i="39"/>
  <c r="C24" i="41"/>
  <c r="F6" i="42"/>
  <c r="G8" i="41"/>
  <c r="C17" i="39"/>
  <c r="I4" i="43"/>
  <c r="F8" i="39"/>
  <c r="H25" i="40"/>
  <c r="I6" i="40"/>
  <c r="I8" i="41"/>
  <c r="C25" i="39"/>
  <c r="G4" i="41"/>
  <c r="H24" i="41"/>
  <c r="F8" i="41"/>
  <c r="H24" i="39"/>
  <c r="C10" i="43"/>
  <c r="H6" i="39"/>
  <c r="H4" i="43"/>
  <c r="C4" i="43"/>
  <c r="C8" i="43"/>
  <c r="C20" i="40"/>
  <c r="H10" i="41"/>
  <c r="C16" i="40"/>
  <c r="H17" i="40"/>
  <c r="C6" i="42"/>
  <c r="B16" i="19"/>
  <c r="C20" i="43"/>
  <c r="C8" i="42"/>
  <c r="H20" i="42" s="1"/>
  <c r="H10" i="39"/>
  <c r="I6" i="42"/>
  <c r="C6" i="43"/>
  <c r="G8" i="43"/>
  <c r="C17" i="40"/>
  <c r="C16" i="41"/>
  <c r="F10" i="43"/>
  <c r="G10" i="41"/>
  <c r="G4" i="40"/>
  <c r="H20" i="39"/>
  <c r="C24" i="43"/>
  <c r="G10" i="39"/>
  <c r="I8" i="39"/>
  <c r="H21" i="39"/>
  <c r="C24" i="40"/>
  <c r="H17" i="42"/>
  <c r="I4" i="41"/>
  <c r="C10" i="42"/>
  <c r="H20" i="41"/>
  <c r="F6" i="43"/>
  <c r="H11" i="39"/>
  <c r="C20" i="39"/>
  <c r="C25" i="41"/>
  <c r="C20" i="41"/>
  <c r="F10" i="42"/>
  <c r="C17" i="41"/>
  <c r="F10" i="40"/>
  <c r="C25" i="42"/>
  <c r="H5" i="39"/>
  <c r="G4" i="43"/>
  <c r="G10" i="42"/>
  <c r="I6" i="41"/>
  <c r="C16" i="39"/>
  <c r="H17" i="41"/>
  <c r="H20" i="40"/>
  <c r="G8" i="42"/>
  <c r="H6" i="41"/>
  <c r="I4" i="39"/>
  <c r="H6" i="43"/>
  <c r="C4" i="42"/>
  <c r="H25" i="42" s="1"/>
  <c r="I8" i="43"/>
  <c r="C21" i="41"/>
  <c r="G10" i="43"/>
  <c r="H17" i="39"/>
  <c r="H6" i="42"/>
  <c r="I6" i="43"/>
  <c r="H10" i="42"/>
  <c r="C17" i="43"/>
  <c r="F10" i="41"/>
  <c r="C24" i="39"/>
  <c r="I8" i="42"/>
  <c r="H25" i="43"/>
  <c r="C16" i="43"/>
  <c r="B4" i="19"/>
  <c r="C16" i="42"/>
  <c r="C17" i="42"/>
  <c r="H21" i="43"/>
  <c r="B8" i="19"/>
  <c r="C20" i="42"/>
  <c r="H16" i="42"/>
  <c r="F6" i="19" l="1"/>
  <c r="J10" i="19" s="1"/>
  <c r="B20" i="19"/>
  <c r="F14" i="19"/>
  <c r="I25" i="4"/>
  <c r="J25" i="4"/>
  <c r="I26" i="4"/>
  <c r="J26" i="4"/>
  <c r="I27" i="4"/>
  <c r="J27" i="4"/>
  <c r="I28" i="4"/>
  <c r="J28" i="4"/>
  <c r="I30" i="4"/>
  <c r="J30" i="4"/>
  <c r="I31" i="4"/>
  <c r="J31" i="4"/>
  <c r="I32" i="4"/>
  <c r="J32" i="4"/>
  <c r="I33" i="4"/>
  <c r="J33" i="4"/>
  <c r="I34" i="4"/>
  <c r="J34" i="4"/>
  <c r="I36" i="4"/>
  <c r="J36" i="4"/>
  <c r="I37" i="4"/>
  <c r="J37" i="4"/>
  <c r="I38" i="4"/>
  <c r="J38" i="4"/>
  <c r="I39" i="4"/>
  <c r="J39" i="4"/>
  <c r="I40" i="4"/>
  <c r="J40" i="4"/>
  <c r="I42" i="4"/>
  <c r="J42" i="4"/>
  <c r="I43" i="4"/>
  <c r="J43" i="4"/>
  <c r="I44" i="4"/>
  <c r="J44" i="4"/>
  <c r="I45" i="4"/>
  <c r="J45" i="4"/>
  <c r="I46" i="4"/>
  <c r="J46" i="4"/>
  <c r="I48" i="4"/>
  <c r="J48" i="4"/>
  <c r="I49" i="4"/>
  <c r="J49" i="4"/>
  <c r="I50" i="4"/>
  <c r="J50" i="4"/>
  <c r="I51" i="4"/>
  <c r="J51" i="4"/>
  <c r="I52" i="4"/>
  <c r="J52" i="4"/>
  <c r="I54" i="4"/>
  <c r="J54" i="4"/>
  <c r="I55" i="4"/>
  <c r="J55" i="4"/>
  <c r="I56" i="4"/>
  <c r="J56" i="4"/>
  <c r="I57" i="4"/>
  <c r="J57" i="4"/>
  <c r="I58" i="4"/>
  <c r="J58" i="4"/>
  <c r="I60" i="4"/>
  <c r="J60" i="4"/>
  <c r="I61" i="4"/>
  <c r="J61" i="4"/>
  <c r="I62" i="4"/>
  <c r="J62" i="4"/>
  <c r="I63" i="4"/>
  <c r="J63" i="4"/>
  <c r="J24" i="4"/>
  <c r="I24" i="4"/>
  <c r="A8" i="4"/>
  <c r="B8" i="4"/>
  <c r="C8" i="4"/>
  <c r="D8" i="4"/>
  <c r="E8" i="4"/>
  <c r="F8" i="4"/>
  <c r="G8" i="4"/>
  <c r="H8" i="4"/>
  <c r="H1" i="4"/>
  <c r="H2" i="4"/>
  <c r="H3" i="4"/>
  <c r="H4" i="4"/>
  <c r="H5" i="4"/>
  <c r="H6" i="4"/>
  <c r="H7" i="4"/>
  <c r="H20" i="43"/>
  <c r="G11" i="40"/>
  <c r="H11" i="42"/>
  <c r="F11" i="41"/>
  <c r="H5" i="42"/>
  <c r="G5" i="39"/>
  <c r="B12" i="19"/>
  <c r="I9" i="43"/>
  <c r="F7" i="41"/>
  <c r="F9" i="43"/>
  <c r="I9" i="42"/>
  <c r="F11" i="43"/>
  <c r="I7" i="40"/>
  <c r="I7" i="43"/>
  <c r="F9" i="41"/>
  <c r="G5" i="41"/>
  <c r="H24" i="42"/>
  <c r="H11" i="41"/>
  <c r="H5" i="41"/>
  <c r="G9" i="43"/>
  <c r="F11" i="39"/>
  <c r="G11" i="41"/>
  <c r="H7" i="41"/>
  <c r="G11" i="39"/>
  <c r="H5" i="43"/>
  <c r="F7" i="43"/>
  <c r="C21" i="42"/>
  <c r="I7" i="42"/>
  <c r="G11" i="43"/>
  <c r="G9" i="39"/>
  <c r="F11" i="42"/>
  <c r="C24" i="42"/>
  <c r="H17" i="43"/>
  <c r="G5" i="40"/>
  <c r="H7" i="39"/>
  <c r="G9" i="41"/>
  <c r="H24" i="43"/>
  <c r="F7" i="39"/>
  <c r="H7" i="42"/>
  <c r="C21" i="40"/>
  <c r="H16" i="40"/>
  <c r="F9" i="39"/>
  <c r="I5" i="42"/>
  <c r="I9" i="39"/>
  <c r="F7" i="42"/>
  <c r="H16" i="43"/>
  <c r="H11" i="43"/>
  <c r="I9" i="41"/>
  <c r="I5" i="43"/>
  <c r="G5" i="43"/>
  <c r="F9" i="42"/>
  <c r="F11" i="40"/>
  <c r="G11" i="42"/>
  <c r="F7" i="40"/>
  <c r="C21" i="43"/>
  <c r="I5" i="39"/>
  <c r="G9" i="42"/>
  <c r="C25" i="43"/>
  <c r="H7" i="43"/>
  <c r="H21" i="42"/>
  <c r="G5" i="42"/>
  <c r="I5" i="41"/>
  <c r="I7" i="39"/>
  <c r="I7" i="41"/>
  <c r="I5" i="40"/>
  <c r="B24" i="19" l="1"/>
  <c r="K5" i="41"/>
  <c r="J4" i="41"/>
  <c r="K5" i="39"/>
  <c r="J4" i="39"/>
  <c r="J6" i="42"/>
  <c r="K7" i="42"/>
  <c r="K7" i="41"/>
  <c r="J6" i="41"/>
  <c r="K5" i="42"/>
  <c r="J4" i="42"/>
  <c r="K9" i="39"/>
  <c r="J8" i="39"/>
  <c r="K7" i="43"/>
  <c r="J6" i="43"/>
  <c r="K11" i="41"/>
  <c r="J10" i="41"/>
  <c r="K11" i="43"/>
  <c r="J10" i="43"/>
  <c r="K5" i="40"/>
  <c r="J4" i="40"/>
  <c r="J8" i="40"/>
  <c r="K9" i="40"/>
  <c r="K5" i="43"/>
  <c r="J4" i="43"/>
  <c r="K11" i="39"/>
  <c r="J10" i="39"/>
  <c r="J8" i="42"/>
  <c r="K9" i="42"/>
  <c r="J8" i="41"/>
  <c r="K9" i="41"/>
  <c r="J10" i="40"/>
  <c r="K11" i="40"/>
  <c r="K11" i="42"/>
  <c r="J10" i="42"/>
  <c r="J6" i="39"/>
  <c r="K7" i="39"/>
  <c r="K7" i="40"/>
  <c r="J6" i="40"/>
  <c r="J8" i="43"/>
  <c r="K9" i="43"/>
  <c r="AB4" i="4"/>
  <c r="S8" i="4"/>
  <c r="O8" i="4"/>
  <c r="S7" i="4"/>
  <c r="R8" i="4"/>
  <c r="AB6" i="4"/>
  <c r="AB2" i="4"/>
  <c r="Q8" i="4"/>
  <c r="M8" i="4"/>
  <c r="S3" i="4"/>
  <c r="N8" i="4"/>
  <c r="S5" i="4"/>
  <c r="S1" i="4"/>
  <c r="P8" i="4"/>
  <c r="L8" i="4"/>
  <c r="S2" i="4"/>
  <c r="S6" i="4"/>
  <c r="S4" i="4"/>
  <c r="AB7" i="4"/>
  <c r="AB5" i="4"/>
  <c r="AB3" i="4"/>
  <c r="AB1" i="4"/>
  <c r="AA8" i="4"/>
  <c r="Y8" i="4"/>
  <c r="W8" i="4"/>
  <c r="U8" i="4"/>
  <c r="AB8" i="4"/>
  <c r="Z8" i="4"/>
  <c r="X8" i="4"/>
  <c r="V8" i="4"/>
  <c r="A7" i="4"/>
  <c r="B7" i="4"/>
  <c r="M7" i="4" s="1"/>
  <c r="C7" i="4"/>
  <c r="D7" i="4"/>
  <c r="O7" i="4" s="1"/>
  <c r="E7" i="4"/>
  <c r="F7" i="4"/>
  <c r="Q7" i="4" s="1"/>
  <c r="G7" i="4"/>
  <c r="F2" i="4"/>
  <c r="G2" i="4"/>
  <c r="F3" i="4"/>
  <c r="G3" i="4"/>
  <c r="AA3" i="4" s="1"/>
  <c r="F4" i="4"/>
  <c r="G4" i="4"/>
  <c r="F5" i="4"/>
  <c r="G5" i="4"/>
  <c r="F6" i="4"/>
  <c r="G6" i="4"/>
  <c r="G1" i="4"/>
  <c r="AA1" i="4" s="1"/>
  <c r="N25" i="4"/>
  <c r="S24" i="4"/>
  <c r="Y25" i="4"/>
  <c r="Q25" i="4"/>
  <c r="S20" i="4"/>
  <c r="X26" i="4"/>
  <c r="Q23" i="4"/>
  <c r="W26" i="4"/>
  <c r="V25" i="4"/>
  <c r="X25" i="4"/>
  <c r="Z25" i="4"/>
  <c r="AA12" i="4"/>
  <c r="S25" i="4"/>
  <c r="S14" i="4"/>
  <c r="S18" i="4"/>
  <c r="S21" i="4"/>
  <c r="AB13" i="4"/>
  <c r="N26" i="4"/>
  <c r="AA25" i="4"/>
  <c r="M26" i="4"/>
  <c r="AB25" i="4"/>
  <c r="R26" i="4"/>
  <c r="AB18" i="4"/>
  <c r="AB15" i="4"/>
  <c r="V26" i="4"/>
  <c r="P26" i="4"/>
  <c r="W25" i="4"/>
  <c r="O25" i="4"/>
  <c r="Q24" i="4"/>
  <c r="AB11" i="4"/>
  <c r="AB19" i="4"/>
  <c r="S11" i="4"/>
  <c r="O23" i="4"/>
  <c r="R25" i="4"/>
  <c r="M25" i="4"/>
  <c r="S16" i="4"/>
  <c r="S23" i="4"/>
  <c r="AB16" i="4"/>
  <c r="AB22" i="4"/>
  <c r="S26" i="4"/>
  <c r="S12" i="4"/>
  <c r="AB12" i="4"/>
  <c r="AA11" i="4"/>
  <c r="U26" i="4"/>
  <c r="AB26" i="4"/>
  <c r="AB24" i="4"/>
  <c r="O26" i="4"/>
  <c r="AB21" i="4"/>
  <c r="M24" i="4"/>
  <c r="Q26" i="4"/>
  <c r="AB23" i="4"/>
  <c r="AA15" i="4"/>
  <c r="AA16" i="4"/>
  <c r="U25" i="4"/>
  <c r="Z26" i="4"/>
  <c r="S15" i="4"/>
  <c r="S22" i="4"/>
  <c r="O24" i="4"/>
  <c r="L26" i="4"/>
  <c r="AB14" i="4"/>
  <c r="Y26" i="4"/>
  <c r="M23" i="4"/>
  <c r="S17" i="4"/>
  <c r="AB20" i="4"/>
  <c r="AB17" i="4"/>
  <c r="L25" i="4"/>
  <c r="S19" i="4"/>
  <c r="P25" i="4"/>
  <c r="S13" i="4"/>
  <c r="AA26" i="4"/>
  <c r="M42" i="4" l="1"/>
  <c r="M43" i="4"/>
  <c r="Q42" i="4"/>
  <c r="Q43" i="4"/>
  <c r="L42" i="4"/>
  <c r="L43" i="4"/>
  <c r="P42" i="4"/>
  <c r="P43" i="4"/>
  <c r="O42" i="4"/>
  <c r="O43" i="4"/>
  <c r="S42" i="4"/>
  <c r="S43" i="4"/>
  <c r="N42" i="4"/>
  <c r="N43" i="4"/>
  <c r="R43" i="4"/>
  <c r="R42" i="4"/>
  <c r="S32" i="4"/>
  <c r="S33" i="4"/>
  <c r="S40" i="4"/>
  <c r="S41" i="4"/>
  <c r="S38" i="4"/>
  <c r="S39" i="4"/>
  <c r="S28" i="4"/>
  <c r="S29" i="4"/>
  <c r="S36" i="4"/>
  <c r="S37" i="4"/>
  <c r="S34" i="4"/>
  <c r="S35" i="4"/>
  <c r="S31" i="4"/>
  <c r="S30" i="4"/>
  <c r="AA6" i="4"/>
  <c r="AA5" i="4"/>
  <c r="AA4" i="4"/>
  <c r="AA2" i="4"/>
  <c r="AA7" i="4"/>
  <c r="Y7" i="4"/>
  <c r="W7" i="4"/>
  <c r="U7" i="4"/>
  <c r="R5" i="4"/>
  <c r="R3" i="4"/>
  <c r="R1" i="4"/>
  <c r="Z7" i="4"/>
  <c r="X7" i="4"/>
  <c r="V7" i="4"/>
  <c r="R7" i="4"/>
  <c r="P7" i="4"/>
  <c r="N7" i="4"/>
  <c r="L7" i="4"/>
  <c r="R6" i="4"/>
  <c r="R4" i="4"/>
  <c r="R2" i="4"/>
  <c r="AA13" i="4"/>
  <c r="AA19" i="4"/>
  <c r="R18" i="4"/>
  <c r="AA21" i="4"/>
  <c r="AA24" i="4"/>
  <c r="N23" i="4"/>
  <c r="R22" i="4"/>
  <c r="P23" i="4"/>
  <c r="L23" i="4"/>
  <c r="Z24" i="4"/>
  <c r="R14" i="4"/>
  <c r="R20" i="4"/>
  <c r="R16" i="4"/>
  <c r="V24" i="4"/>
  <c r="W24" i="4"/>
  <c r="Y23" i="4"/>
  <c r="X23" i="4"/>
  <c r="R15" i="4"/>
  <c r="AA23" i="4"/>
  <c r="R17" i="4"/>
  <c r="R24" i="4"/>
  <c r="AA20" i="4"/>
  <c r="Z23" i="4"/>
  <c r="R12" i="4"/>
  <c r="L24" i="4"/>
  <c r="AA18" i="4"/>
  <c r="R23" i="4"/>
  <c r="AA17" i="4"/>
  <c r="R13" i="4"/>
  <c r="N24" i="4"/>
  <c r="R19" i="4"/>
  <c r="AA14" i="4"/>
  <c r="X24" i="4"/>
  <c r="W23" i="4"/>
  <c r="P24" i="4"/>
  <c r="AA22" i="4"/>
  <c r="V23" i="4"/>
  <c r="U24" i="4"/>
  <c r="U23" i="4"/>
  <c r="R21" i="4"/>
  <c r="Y24" i="4"/>
  <c r="R11" i="4"/>
  <c r="N40" i="4" l="1"/>
  <c r="N41" i="4"/>
  <c r="R40" i="4"/>
  <c r="R41" i="4"/>
  <c r="O40" i="4"/>
  <c r="O41" i="4"/>
  <c r="L40" i="4"/>
  <c r="L41" i="4"/>
  <c r="P40" i="4"/>
  <c r="P41" i="4"/>
  <c r="M40" i="4"/>
  <c r="M41" i="4"/>
  <c r="Q40" i="4"/>
  <c r="Q41" i="4"/>
  <c r="R30" i="4"/>
  <c r="R31" i="4"/>
  <c r="R38" i="4"/>
  <c r="R39" i="4"/>
  <c r="R29" i="4"/>
  <c r="R36" i="4"/>
  <c r="R37" i="4"/>
  <c r="R34" i="4"/>
  <c r="R35" i="4"/>
  <c r="R32" i="4"/>
  <c r="R33" i="4"/>
  <c r="R28" i="4"/>
  <c r="B8" i="20"/>
  <c r="B16" i="20"/>
  <c r="B12" i="20"/>
  <c r="B28" i="20"/>
  <c r="B4" i="20"/>
  <c r="B20" i="20"/>
  <c r="B24" i="20"/>
  <c r="B32" i="20"/>
  <c r="F6" i="20" l="1"/>
  <c r="F14" i="20"/>
  <c r="F22" i="20"/>
  <c r="J26" i="20" s="1"/>
  <c r="F30" i="20"/>
  <c r="I4" i="15"/>
  <c r="C20" i="15"/>
  <c r="H4" i="15"/>
  <c r="C21" i="15"/>
  <c r="C25" i="15"/>
  <c r="H10" i="15"/>
  <c r="I8" i="15"/>
  <c r="H20" i="15"/>
  <c r="G4" i="15"/>
  <c r="H21" i="15"/>
  <c r="F8" i="15"/>
  <c r="C24" i="15"/>
  <c r="C16" i="15"/>
  <c r="G8" i="15"/>
  <c r="H17" i="15"/>
  <c r="H16" i="15"/>
  <c r="H24" i="15"/>
  <c r="H25" i="15"/>
  <c r="C17" i="15"/>
  <c r="H6" i="15"/>
  <c r="I6" i="15"/>
  <c r="F6" i="15"/>
  <c r="F10" i="15"/>
  <c r="G10" i="15"/>
  <c r="J10" i="20" l="1"/>
  <c r="N18" i="20" s="1"/>
  <c r="A6" i="4"/>
  <c r="B6" i="4"/>
  <c r="C6" i="4"/>
  <c r="D6" i="4"/>
  <c r="E6" i="4"/>
  <c r="F1" i="4"/>
  <c r="G9" i="15"/>
  <c r="G5" i="15"/>
  <c r="F9" i="15"/>
  <c r="H5" i="15"/>
  <c r="I5" i="15"/>
  <c r="I9" i="15"/>
  <c r="I7" i="15"/>
  <c r="G11" i="15"/>
  <c r="F7" i="15"/>
  <c r="F11" i="15"/>
  <c r="H7" i="15"/>
  <c r="H11" i="15"/>
  <c r="J10" i="15" l="1"/>
  <c r="K11" i="15"/>
  <c r="J8" i="15"/>
  <c r="K9" i="15"/>
  <c r="J4" i="15"/>
  <c r="K5" i="15"/>
  <c r="J6" i="15"/>
  <c r="K7" i="15"/>
  <c r="A5" i="4" l="1"/>
  <c r="B5" i="4"/>
  <c r="C5" i="4"/>
  <c r="D5" i="4"/>
  <c r="E5" i="4"/>
  <c r="E1" i="4"/>
  <c r="E2" i="4"/>
  <c r="E3" i="4"/>
  <c r="E4" i="4"/>
  <c r="A4" i="4" l="1"/>
  <c r="B4" i="4"/>
  <c r="C4" i="4"/>
  <c r="D4" i="4"/>
  <c r="D1" i="4"/>
  <c r="D2" i="4"/>
  <c r="D3" i="4"/>
  <c r="Z2" i="4" l="1"/>
  <c r="Z4" i="4"/>
  <c r="Z6" i="4"/>
  <c r="V6" i="4"/>
  <c r="X6" i="4"/>
  <c r="Z1" i="4"/>
  <c r="Z3" i="4"/>
  <c r="Z5" i="4"/>
  <c r="U6" i="4"/>
  <c r="W6" i="4"/>
  <c r="Y6" i="4"/>
  <c r="Y2" i="4"/>
  <c r="Y4" i="4"/>
  <c r="U5" i="4"/>
  <c r="W5" i="4"/>
  <c r="Y1" i="4"/>
  <c r="Y3" i="4"/>
  <c r="Y5" i="4"/>
  <c r="V5" i="4"/>
  <c r="X5" i="4"/>
  <c r="O3" i="4"/>
  <c r="O2" i="4"/>
  <c r="X3" i="4"/>
  <c r="X1" i="4"/>
  <c r="W4" i="4"/>
  <c r="U4" i="4"/>
  <c r="L6" i="4"/>
  <c r="N6" i="4"/>
  <c r="P6" i="4"/>
  <c r="Q1" i="4"/>
  <c r="Q3" i="4"/>
  <c r="Q5" i="4"/>
  <c r="M6" i="4"/>
  <c r="O6" i="4"/>
  <c r="Q6" i="4"/>
  <c r="Q2" i="4"/>
  <c r="Q4" i="4"/>
  <c r="L5" i="4"/>
  <c r="N5" i="4"/>
  <c r="P5" i="4"/>
  <c r="P2" i="4"/>
  <c r="P4" i="4"/>
  <c r="M5" i="4"/>
  <c r="O5" i="4"/>
  <c r="P1" i="4"/>
  <c r="P3" i="4"/>
  <c r="M4" i="4"/>
  <c r="L4" i="4"/>
  <c r="N4" i="4"/>
  <c r="O4" i="4"/>
  <c r="O1" i="4"/>
  <c r="X2" i="4"/>
  <c r="X4" i="4"/>
  <c r="V4" i="4"/>
  <c r="M18" i="4"/>
  <c r="O15" i="4"/>
  <c r="O12" i="4"/>
  <c r="M20" i="4"/>
  <c r="N20" i="4"/>
  <c r="O14" i="4"/>
  <c r="W22" i="4"/>
  <c r="Q14" i="4"/>
  <c r="X16" i="4"/>
  <c r="V20" i="4"/>
  <c r="Y20" i="4"/>
  <c r="Y22" i="4"/>
  <c r="W20" i="4"/>
  <c r="X11" i="4"/>
  <c r="O22" i="4"/>
  <c r="Y12" i="4"/>
  <c r="P12" i="4"/>
  <c r="Y19" i="4"/>
  <c r="O20" i="4"/>
  <c r="O17" i="4"/>
  <c r="X13" i="4"/>
  <c r="W19" i="4"/>
  <c r="P18" i="4"/>
  <c r="X20" i="4"/>
  <c r="L20" i="4"/>
  <c r="X18" i="4"/>
  <c r="P16" i="4"/>
  <c r="Y13" i="4"/>
  <c r="Z21" i="4"/>
  <c r="Y16" i="4"/>
  <c r="P19" i="4"/>
  <c r="Q22" i="4"/>
  <c r="M21" i="4"/>
  <c r="Z16" i="4"/>
  <c r="W21" i="4"/>
  <c r="P17" i="4"/>
  <c r="W18" i="4"/>
  <c r="Z19" i="4"/>
  <c r="Q20" i="4"/>
  <c r="Z15" i="4"/>
  <c r="U21" i="4"/>
  <c r="Z22" i="4"/>
  <c r="Z14" i="4"/>
  <c r="Q21" i="4"/>
  <c r="P13" i="4"/>
  <c r="X21" i="4"/>
  <c r="V22" i="4"/>
  <c r="Q11" i="4"/>
  <c r="N19" i="4"/>
  <c r="O13" i="4"/>
  <c r="P14" i="4"/>
  <c r="V18" i="4"/>
  <c r="U20" i="4"/>
  <c r="L21" i="4"/>
  <c r="Y17" i="4"/>
  <c r="O11" i="4"/>
  <c r="M17" i="4"/>
  <c r="P22" i="4"/>
  <c r="N17" i="4"/>
  <c r="Q12" i="4"/>
  <c r="X19" i="4"/>
  <c r="Q17" i="4"/>
  <c r="Q13" i="4"/>
  <c r="M22" i="4"/>
  <c r="Q16" i="4"/>
  <c r="U22" i="4"/>
  <c r="V17" i="4"/>
  <c r="Z13" i="4"/>
  <c r="L19" i="4"/>
  <c r="X17" i="4"/>
  <c r="L22" i="4"/>
  <c r="Q18" i="4"/>
  <c r="Z17" i="4"/>
  <c r="V19" i="4"/>
  <c r="O18" i="4"/>
  <c r="M19" i="4"/>
  <c r="P15" i="4"/>
  <c r="Q19" i="4"/>
  <c r="N21" i="4"/>
  <c r="W17" i="4"/>
  <c r="U19" i="4"/>
  <c r="Y15" i="4"/>
  <c r="N22" i="4"/>
  <c r="O19" i="4"/>
  <c r="X15" i="4"/>
  <c r="O16" i="4"/>
  <c r="V21" i="4"/>
  <c r="U18" i="4"/>
  <c r="U17" i="4"/>
  <c r="N18" i="4"/>
  <c r="X12" i="4"/>
  <c r="P21" i="4"/>
  <c r="P20" i="4"/>
  <c r="P11" i="4"/>
  <c r="L18" i="4"/>
  <c r="X14" i="4"/>
  <c r="Z18" i="4"/>
  <c r="O21" i="4"/>
  <c r="Y21" i="4"/>
  <c r="Z20" i="4"/>
  <c r="Z12" i="4"/>
  <c r="Y11" i="4"/>
  <c r="Y18" i="4"/>
  <c r="Q15" i="4"/>
  <c r="L17" i="4"/>
  <c r="Z11" i="4"/>
  <c r="X22" i="4"/>
  <c r="Y14" i="4"/>
  <c r="Q32" i="4" l="1"/>
  <c r="P32" i="4"/>
  <c r="O37" i="4"/>
  <c r="P34" i="4"/>
  <c r="Q34" i="4"/>
  <c r="P39" i="4"/>
  <c r="L34" i="4"/>
  <c r="P37" i="4"/>
  <c r="Q38" i="4"/>
  <c r="Q29" i="4"/>
  <c r="O34" i="4"/>
  <c r="O33" i="4"/>
  <c r="Q35" i="4"/>
  <c r="O39" i="4"/>
  <c r="N35" i="4"/>
  <c r="N34" i="4"/>
  <c r="L35" i="4"/>
  <c r="M39" i="4"/>
  <c r="Q37" i="4"/>
  <c r="P30" i="4"/>
  <c r="L38" i="4"/>
  <c r="Q36" i="4"/>
  <c r="N36" i="4"/>
  <c r="Q33" i="4"/>
  <c r="O31" i="4"/>
  <c r="O35" i="4"/>
  <c r="O38" i="4"/>
  <c r="P31" i="4"/>
  <c r="P33" i="4"/>
  <c r="L36" i="4"/>
  <c r="P29" i="4"/>
  <c r="Q31" i="4"/>
  <c r="M36" i="4"/>
  <c r="O30" i="4"/>
  <c r="L37" i="4"/>
  <c r="N38" i="4"/>
  <c r="N39" i="4"/>
  <c r="M37" i="4"/>
  <c r="P36" i="4"/>
  <c r="M34" i="4"/>
  <c r="L39" i="4"/>
  <c r="P35" i="4"/>
  <c r="Q30" i="4"/>
  <c r="M35" i="4"/>
  <c r="N37" i="4"/>
  <c r="O36" i="4"/>
  <c r="O29" i="4"/>
  <c r="O32" i="4"/>
  <c r="P38" i="4"/>
  <c r="Q39" i="4"/>
  <c r="M38" i="4"/>
  <c r="O28" i="4"/>
  <c r="P28" i="4"/>
  <c r="Q28" i="4"/>
  <c r="A2" i="4"/>
  <c r="L2" i="4" s="1"/>
  <c r="B2" i="4"/>
  <c r="M2" i="4" s="1"/>
  <c r="C2" i="4"/>
  <c r="N2" i="4" s="1"/>
  <c r="A3" i="4"/>
  <c r="L3" i="4" s="1"/>
  <c r="B3" i="4"/>
  <c r="M3" i="4" s="1"/>
  <c r="C3" i="4"/>
  <c r="N3" i="4" s="1"/>
  <c r="C1" i="4"/>
  <c r="W1" i="4" s="1"/>
  <c r="A1" i="4"/>
  <c r="B1" i="4"/>
  <c r="M1" i="4" s="1"/>
  <c r="M15" i="4"/>
  <c r="M13" i="4"/>
  <c r="M16" i="4"/>
  <c r="W11" i="4"/>
  <c r="M11" i="4"/>
  <c r="M12" i="4"/>
  <c r="N15" i="4"/>
  <c r="M14" i="4"/>
  <c r="N13" i="4"/>
  <c r="N16" i="4"/>
  <c r="W12" i="4"/>
  <c r="N14" i="4"/>
  <c r="V2" i="4" l="1"/>
  <c r="L1" i="4"/>
  <c r="N1" i="4"/>
  <c r="U1" i="4"/>
  <c r="V1" i="4"/>
  <c r="V3" i="4"/>
  <c r="W2" i="4"/>
  <c r="U2" i="4"/>
  <c r="W3" i="4"/>
  <c r="U3" i="4"/>
  <c r="U13" i="4"/>
  <c r="L14" i="4"/>
  <c r="L11" i="4"/>
  <c r="W16" i="4"/>
  <c r="V11" i="4"/>
  <c r="W13" i="4"/>
  <c r="L16" i="4"/>
  <c r="U16" i="4"/>
  <c r="U14" i="4"/>
  <c r="N11" i="4"/>
  <c r="N12" i="4"/>
  <c r="L13" i="4"/>
  <c r="V12" i="4"/>
  <c r="V16" i="4"/>
  <c r="W14" i="4"/>
  <c r="U15" i="4"/>
  <c r="L12" i="4"/>
  <c r="V14" i="4"/>
  <c r="V15" i="4"/>
  <c r="L15" i="4"/>
  <c r="V13" i="4"/>
  <c r="U12" i="4"/>
  <c r="W15" i="4"/>
  <c r="U11" i="4"/>
  <c r="M32" i="4" l="1"/>
  <c r="M29" i="4"/>
  <c r="L33" i="4"/>
  <c r="L32" i="4"/>
  <c r="M31" i="4"/>
  <c r="N29" i="4"/>
  <c r="N30" i="4"/>
  <c r="L31" i="4"/>
  <c r="L30" i="4"/>
  <c r="M30" i="4"/>
  <c r="M33" i="4"/>
  <c r="N31" i="4"/>
  <c r="L29" i="4"/>
  <c r="N33" i="4"/>
  <c r="N32" i="4"/>
  <c r="M28" i="4"/>
  <c r="N28" i="4"/>
  <c r="L28" i="4"/>
</calcChain>
</file>

<file path=xl/sharedStrings.xml><?xml version="1.0" encoding="utf-8"?>
<sst xmlns="http://schemas.openxmlformats.org/spreadsheetml/2006/main" count="335" uniqueCount="126">
  <si>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</si>
  <si>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</si>
  <si>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</si>
  <si>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</si>
  <si>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</si>
  <si>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</si>
  <si>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</si>
  <si>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</si>
  <si>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</si>
  <si>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</si>
  <si>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Кубок Регионов</t>
  </si>
  <si>
    <t>Чемпионат России</t>
  </si>
  <si>
    <t>За 3-е место</t>
  </si>
  <si>
    <t>Группа F</t>
  </si>
  <si>
    <t>Группа E</t>
  </si>
  <si>
    <t>Группа D</t>
  </si>
  <si>
    <t>Группа A</t>
  </si>
  <si>
    <t>Группа B</t>
  </si>
  <si>
    <t>Группа C</t>
  </si>
  <si>
    <t>команда</t>
  </si>
  <si>
    <t>жребий</t>
  </si>
  <si>
    <t>игрок 1</t>
  </si>
  <si>
    <t>игрок 2</t>
  </si>
  <si>
    <t>игрок 3</t>
  </si>
  <si>
    <t>игрок 4</t>
  </si>
  <si>
    <t>AAA+</t>
  </si>
  <si>
    <t>Buddy</t>
  </si>
  <si>
    <t>VDV</t>
  </si>
  <si>
    <t>БИП</t>
  </si>
  <si>
    <t>Виват</t>
  </si>
  <si>
    <t>Гравицапа</t>
  </si>
  <si>
    <t>Даурия</t>
  </si>
  <si>
    <t>Джокер</t>
  </si>
  <si>
    <t>Петергоф</t>
  </si>
  <si>
    <t>Три толстяка и Ко</t>
  </si>
  <si>
    <t>Ударники</t>
  </si>
  <si>
    <t>Унисон</t>
  </si>
  <si>
    <t>Феррари</t>
  </si>
  <si>
    <t>Форсаж</t>
  </si>
  <si>
    <t>Энергия</t>
  </si>
  <si>
    <t>Шторм</t>
  </si>
  <si>
    <t>Стрельчук Артем</t>
  </si>
  <si>
    <t>Акимов Сергей</t>
  </si>
  <si>
    <t>Рядовиков Алексей</t>
  </si>
  <si>
    <t>Лагутин Алексей</t>
  </si>
  <si>
    <t>A</t>
  </si>
  <si>
    <t>C</t>
  </si>
  <si>
    <t>B</t>
  </si>
  <si>
    <t>D</t>
  </si>
  <si>
    <t>E</t>
  </si>
  <si>
    <t>F</t>
  </si>
  <si>
    <t>Бадди</t>
  </si>
  <si>
    <t>ААА+</t>
  </si>
  <si>
    <t>Три толстяка</t>
  </si>
  <si>
    <t>дор. 1</t>
  </si>
  <si>
    <t>N</t>
  </si>
  <si>
    <t>Эффект</t>
  </si>
  <si>
    <t>Монплезир</t>
  </si>
  <si>
    <t>Де Лисс</t>
  </si>
  <si>
    <t>Драйв</t>
  </si>
  <si>
    <t>Экип Каскет</t>
  </si>
  <si>
    <t>12:11</t>
  </si>
  <si>
    <t>13:4</t>
  </si>
  <si>
    <t>11:9</t>
  </si>
  <si>
    <t>13:6</t>
  </si>
  <si>
    <t>11:8</t>
  </si>
  <si>
    <t>0:13</t>
  </si>
  <si>
    <t>11:12</t>
  </si>
  <si>
    <t>13:5</t>
  </si>
  <si>
    <t>12:10</t>
  </si>
  <si>
    <t>13:11</t>
  </si>
  <si>
    <t>3:13</t>
  </si>
  <si>
    <t>1:13</t>
  </si>
  <si>
    <t>4:13</t>
  </si>
  <si>
    <t>5:13</t>
  </si>
  <si>
    <t>9:13</t>
  </si>
  <si>
    <t>13:10</t>
  </si>
  <si>
    <t>6:13</t>
  </si>
  <si>
    <t>13:1</t>
  </si>
  <si>
    <t>9:11</t>
  </si>
  <si>
    <t>10:12</t>
  </si>
  <si>
    <t>13:9</t>
  </si>
  <si>
    <t>7:13</t>
  </si>
  <si>
    <t>8:13</t>
  </si>
  <si>
    <t>11:13</t>
  </si>
  <si>
    <t>13:7</t>
  </si>
  <si>
    <t>11:10</t>
  </si>
  <si>
    <t>10:13</t>
  </si>
  <si>
    <t>13:8</t>
  </si>
  <si>
    <t>8:11</t>
  </si>
  <si>
    <t>13:3</t>
  </si>
  <si>
    <t>13:12</t>
  </si>
  <si>
    <t>13:0</t>
  </si>
  <si>
    <t>10:11</t>
  </si>
  <si>
    <t>12:13</t>
  </si>
  <si>
    <t>Отбор на ЧР 2015. Москва. 29 августа 2015г.</t>
  </si>
  <si>
    <t>Результаты команды аннулированы</t>
  </si>
  <si>
    <t>Судник Виктор</t>
  </si>
  <si>
    <t>Энжольрас Жером</t>
  </si>
  <si>
    <t>Ницинский Станислав</t>
  </si>
  <si>
    <t>Санникова Лариса</t>
  </si>
  <si>
    <t>Команды участвовавшие в отборе, но не прошедшие на ЧР</t>
  </si>
  <si>
    <t>Сидоров Виталий</t>
  </si>
  <si>
    <t>Сидорова Людмила</t>
  </si>
  <si>
    <t>Москова Наталья</t>
  </si>
  <si>
    <t>Калинин Виталий</t>
  </si>
  <si>
    <t>Рылова Дарья</t>
  </si>
  <si>
    <t>Мирошниченко Вера</t>
  </si>
  <si>
    <t>Дурынчева татьяна</t>
  </si>
  <si>
    <t>Комарова Елена</t>
  </si>
  <si>
    <t>ДеЛисс</t>
  </si>
  <si>
    <t>Рязанская Любовь</t>
  </si>
  <si>
    <t>Тимченко Виктор</t>
  </si>
  <si>
    <t>Базарев Дмитрий</t>
  </si>
  <si>
    <t>Крапиль Валерий</t>
  </si>
  <si>
    <t>Степченко Ольга</t>
  </si>
  <si>
    <t>Ялынский Леонид</t>
  </si>
  <si>
    <t>Саркисова Жанна</t>
  </si>
  <si>
    <t>Колпаков Петр</t>
  </si>
  <si>
    <t>Овчинников Тимофей</t>
  </si>
  <si>
    <t>Карасев Виталий</t>
  </si>
  <si>
    <t>Победы</t>
  </si>
  <si>
    <t>Разница</t>
  </si>
  <si>
    <t>Место</t>
  </si>
  <si>
    <t>результаты аннулированы</t>
  </si>
  <si>
    <t>снялась с турнира после первой игры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</si>
</sst>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"/>
    <numFmt numFmtId="165" formatCode="\+##;\-##;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b/>
      <sz val="2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b/>
      <sz val="12"/>
      <color indexed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38" xfId="0" applyFont="1" applyFill="1" applyBorder="1"/>
    <xf numFmtId="0" fontId="0" fillId="0" borderId="39" xfId="0" applyFont="1" applyFill="1" applyBorder="1"/>
    <xf numFmtId="0" fontId="0" fillId="0" borderId="40" xfId="0" applyFont="1" applyFill="1" applyBorder="1"/>
    <xf numFmtId="0" fontId="0" fillId="0" borderId="0" xfId="0" applyFill="1"/>
    <xf numFmtId="0" fontId="0" fillId="0" borderId="39" xfId="0" applyNumberFormat="1" applyFont="1" applyFill="1" applyBorder="1"/>
    <xf numFmtId="0" fontId="0" fillId="0" borderId="41" xfId="0" applyFont="1" applyFill="1" applyBorder="1"/>
    <xf numFmtId="0" fontId="0" fillId="0" borderId="0" xfId="0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13" fillId="4" borderId="42" xfId="0" applyNumberFormat="1" applyFont="1" applyFill="1" applyBorder="1" applyAlignment="1">
      <alignment horizontal="center" vertical="top" wrapText="1"/>
    </xf>
    <xf numFmtId="0" fontId="12" fillId="0" borderId="42" xfId="0" applyNumberFormat="1" applyFont="1" applyBorder="1" applyAlignment="1">
      <alignment horizontal="left" vertical="top" wrapText="1"/>
    </xf>
    <xf numFmtId="0" fontId="12" fillId="5" borderId="42" xfId="0" applyFont="1" applyFill="1" applyBorder="1" applyAlignment="1">
      <alignment horizontal="center" vertical="top" wrapText="1"/>
    </xf>
    <xf numFmtId="0" fontId="12" fillId="0" borderId="42" xfId="0" applyNumberFormat="1" applyFont="1" applyBorder="1" applyAlignment="1">
      <alignment horizontal="center" vertical="top" wrapText="1"/>
    </xf>
    <xf numFmtId="0" fontId="12" fillId="5" borderId="42" xfId="0" applyNumberFormat="1" applyFont="1" applyFill="1" applyBorder="1" applyAlignment="1">
      <alignment horizontal="center" vertical="top" wrapText="1"/>
    </xf>
    <xf numFmtId="0" fontId="13" fillId="0" borderId="42" xfId="0" applyNumberFormat="1" applyFont="1" applyFill="1" applyBorder="1" applyAlignment="1">
      <alignment horizontal="center" vertical="top" wrapText="1"/>
    </xf>
    <xf numFmtId="0" fontId="12" fillId="3" borderId="42" xfId="0" applyNumberFormat="1" applyFont="1" applyFill="1" applyBorder="1" applyAlignment="1">
      <alignment horizontal="left" vertical="top" wrapText="1"/>
    </xf>
    <xf numFmtId="0" fontId="12" fillId="3" borderId="4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5" fillId="0" borderId="42" xfId="0" applyNumberFormat="1" applyFont="1" applyBorder="1" applyAlignment="1">
      <alignment horizontal="left" vertical="top" wrapText="1"/>
    </xf>
    <xf numFmtId="0" fontId="16" fillId="4" borderId="4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1" fillId="0" borderId="25" xfId="0" applyFont="1" applyFill="1" applyBorder="1" applyAlignment="1">
      <alignment horizontal="left" vertical="center" wrapText="1" indent="1"/>
    </xf>
    <xf numFmtId="0" fontId="11" fillId="0" borderId="26" xfId="0" applyFont="1" applyFill="1" applyBorder="1" applyAlignment="1">
      <alignment horizontal="left" vertical="center" wrapText="1" indent="1"/>
    </xf>
    <xf numFmtId="0" fontId="11" fillId="0" borderId="27" xfId="0" applyFont="1" applyFill="1" applyBorder="1" applyAlignment="1">
      <alignment horizontal="left" vertical="center" wrapText="1" indent="1"/>
    </xf>
    <xf numFmtId="0" fontId="6" fillId="0" borderId="3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7;&#1075;&#1080;&#1089;&#1090;&#1088;&#1072;&#1094;&#1080;&#110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 refreshError="1"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Абдуллина Алсу</v>
          </cell>
        </row>
        <row r="6">
          <cell r="A6" t="str">
            <v>Абрамова Ольга</v>
          </cell>
        </row>
        <row r="7">
          <cell r="A7" t="str">
            <v>Автономов Павел</v>
          </cell>
        </row>
        <row r="8">
          <cell r="A8" t="str">
            <v>Агапов Александр</v>
          </cell>
        </row>
        <row r="9">
          <cell r="A9" t="str">
            <v>Агеева Ирина</v>
          </cell>
        </row>
        <row r="10">
          <cell r="A10" t="str">
            <v>Агранат Лариса</v>
          </cell>
        </row>
        <row r="11">
          <cell r="A11" t="str">
            <v>Агранат Полина</v>
          </cell>
        </row>
        <row r="12">
          <cell r="A12" t="str">
            <v>Акаемов Николай</v>
          </cell>
        </row>
        <row r="13">
          <cell r="A13" t="str">
            <v>Акимов Владимир</v>
          </cell>
        </row>
        <row r="14">
          <cell r="A14" t="str">
            <v>Акимов Сергей</v>
          </cell>
        </row>
        <row r="15">
          <cell r="A15" t="str">
            <v>Александров Николай</v>
          </cell>
        </row>
        <row r="16">
          <cell r="A16" t="str">
            <v>Аленицын Михаил</v>
          </cell>
        </row>
        <row r="17">
          <cell r="A17" t="str">
            <v>Аленицына Елена</v>
          </cell>
        </row>
        <row r="18">
          <cell r="A18" t="str">
            <v>Алиев Рустам</v>
          </cell>
        </row>
        <row r="19">
          <cell r="A19" t="str">
            <v>Алкина Светлана</v>
          </cell>
        </row>
        <row r="20">
          <cell r="A20" t="str">
            <v>Алтангилер Байяр</v>
          </cell>
        </row>
        <row r="21">
          <cell r="A21" t="str">
            <v>Алфимов Юрий</v>
          </cell>
        </row>
        <row r="22">
          <cell r="A22" t="str">
            <v>Алянскас Таутвидас</v>
          </cell>
        </row>
        <row r="23">
          <cell r="A23" t="str">
            <v>Андреев Владимир</v>
          </cell>
        </row>
        <row r="24">
          <cell r="A24" t="str">
            <v>Андреев Дмитрий</v>
          </cell>
        </row>
        <row r="25">
          <cell r="A25" t="str">
            <v>Андрес Паскаль</v>
          </cell>
        </row>
        <row r="26">
          <cell r="A26" t="str">
            <v>Аниськин Сергей</v>
          </cell>
        </row>
        <row r="27">
          <cell r="A27" t="str">
            <v>Антимонова Кристина</v>
          </cell>
        </row>
        <row r="28">
          <cell r="A28" t="str">
            <v>Анухин Антон</v>
          </cell>
        </row>
        <row r="29">
          <cell r="A29" t="str">
            <v>Анухин Виктор</v>
          </cell>
        </row>
        <row r="30">
          <cell r="A30" t="str">
            <v>Аристов Кирилл</v>
          </cell>
        </row>
        <row r="31">
          <cell r="A31" t="str">
            <v>Артель Эрик</v>
          </cell>
        </row>
        <row r="32">
          <cell r="A32" t="str">
            <v>Артюхина Елена</v>
          </cell>
        </row>
        <row r="33">
          <cell r="A33" t="str">
            <v>Астровик Людмила</v>
          </cell>
        </row>
        <row r="34">
          <cell r="A34" t="str">
            <v>Афанасьев Дмитрий</v>
          </cell>
        </row>
        <row r="35">
          <cell r="A35" t="str">
            <v>Бабурин Алексей</v>
          </cell>
        </row>
        <row r="36">
          <cell r="A36" t="str">
            <v>Баевски Димитар</v>
          </cell>
        </row>
        <row r="37">
          <cell r="A37" t="str">
            <v>Базарев Дмитрий</v>
          </cell>
        </row>
        <row r="38">
          <cell r="A38" t="str">
            <v>Байкова Елена</v>
          </cell>
        </row>
        <row r="39">
          <cell r="A39" t="str">
            <v>Балабуев Михаил</v>
          </cell>
        </row>
        <row r="40">
          <cell r="A40" t="str">
            <v>Баланюк Арсений</v>
          </cell>
        </row>
        <row r="41">
          <cell r="A41" t="str">
            <v>Баланюк Максим</v>
          </cell>
        </row>
        <row r="42">
          <cell r="A42" t="str">
            <v>Балашов Денис</v>
          </cell>
        </row>
        <row r="43">
          <cell r="A43" t="str">
            <v>Банщиков Андрей</v>
          </cell>
        </row>
        <row r="44">
          <cell r="A44" t="str">
            <v>Баринова Светлана</v>
          </cell>
        </row>
        <row r="45">
          <cell r="A45" t="str">
            <v>Бартнев Иван</v>
          </cell>
        </row>
        <row r="46">
          <cell r="A46" t="str">
            <v>Барышников Михаил</v>
          </cell>
        </row>
        <row r="47">
          <cell r="A47" t="str">
            <v>Баталиа Лоран</v>
          </cell>
        </row>
        <row r="48">
          <cell r="A48" t="str">
            <v>Бахтурин Виталий</v>
          </cell>
        </row>
        <row r="49">
          <cell r="A49" t="str">
            <v>Бебко Ксения</v>
          </cell>
        </row>
        <row r="50">
          <cell r="A50" t="str">
            <v>Бегеева Марина</v>
          </cell>
        </row>
        <row r="51">
          <cell r="A51" t="str">
            <v>Беззаботнова Юлия</v>
          </cell>
        </row>
        <row r="52">
          <cell r="A52" t="str">
            <v>Беликов Александр</v>
          </cell>
        </row>
        <row r="53">
          <cell r="A53" t="str">
            <v>Беликова Ксения</v>
          </cell>
        </row>
        <row r="54">
          <cell r="A54" t="str">
            <v>Белич Алла</v>
          </cell>
        </row>
        <row r="55">
          <cell r="A55" t="str">
            <v>Белодед Ярослав</v>
          </cell>
        </row>
        <row r="56">
          <cell r="A56" t="str">
            <v>Бенбарка Ахмед</v>
          </cell>
        </row>
        <row r="57">
          <cell r="A57" t="str">
            <v>Березин Виктор</v>
          </cell>
        </row>
        <row r="58">
          <cell r="A58" t="str">
            <v>Березовский Михаил</v>
          </cell>
        </row>
        <row r="59">
          <cell r="A59" t="str">
            <v>Бирюкова Наталья</v>
          </cell>
        </row>
        <row r="60">
          <cell r="A60" t="str">
            <v>Бишо Кристиан</v>
          </cell>
        </row>
        <row r="61">
          <cell r="A61" t="str">
            <v>Блинов Валерий</v>
          </cell>
        </row>
        <row r="62">
          <cell r="A62" t="str">
            <v>Блинов Олег</v>
          </cell>
        </row>
        <row r="63">
          <cell r="A63" t="str">
            <v>Блохин Владимир</v>
          </cell>
        </row>
        <row r="64">
          <cell r="A64" t="str">
            <v>Бобов Дмитрий</v>
          </cell>
        </row>
        <row r="65">
          <cell r="A65" t="str">
            <v>Бобов Тимофей</v>
          </cell>
        </row>
        <row r="66">
          <cell r="A66" t="str">
            <v>Богданова Ольга</v>
          </cell>
        </row>
        <row r="67">
          <cell r="A67" t="str">
            <v>Богомолова Людмила</v>
          </cell>
        </row>
        <row r="68">
          <cell r="A68" t="str">
            <v>Бокшенян Ирина</v>
          </cell>
        </row>
        <row r="69">
          <cell r="A69" t="str">
            <v>Бомонин Дмитрий</v>
          </cell>
        </row>
        <row r="70">
          <cell r="A70" t="str">
            <v>Бондарь Андрей</v>
          </cell>
        </row>
        <row r="71">
          <cell r="A71" t="str">
            <v>Борисов Александр</v>
          </cell>
        </row>
        <row r="72">
          <cell r="A72" t="str">
            <v>Борисова Катерина</v>
          </cell>
        </row>
        <row r="73">
          <cell r="A73" t="str">
            <v>Борисова Лилия</v>
          </cell>
        </row>
        <row r="74">
          <cell r="A74" t="str">
            <v>Брагин Леонид</v>
          </cell>
        </row>
        <row r="75">
          <cell r="A75" t="str">
            <v>Браз Карлос</v>
          </cell>
        </row>
        <row r="76">
          <cell r="A76" t="str">
            <v>Брусиловская Наталья</v>
          </cell>
        </row>
        <row r="77">
          <cell r="A77" t="str">
            <v>Будрикас Линас</v>
          </cell>
        </row>
        <row r="78">
          <cell r="A78" t="str">
            <v>Бунятов Алик</v>
          </cell>
        </row>
        <row r="79">
          <cell r="A79" t="str">
            <v>Вакулов Юрий</v>
          </cell>
        </row>
        <row r="80">
          <cell r="A80" t="str">
            <v>Везрок Тичев</v>
          </cell>
        </row>
        <row r="81">
          <cell r="A81" t="str">
            <v>Велесевич Сергей</v>
          </cell>
        </row>
        <row r="82">
          <cell r="A82" t="str">
            <v>Вердье Джимми</v>
          </cell>
        </row>
        <row r="83">
          <cell r="A83" t="str">
            <v>Ветчинина Вера</v>
          </cell>
        </row>
        <row r="84">
          <cell r="A84" t="str">
            <v>Власов Максим</v>
          </cell>
        </row>
        <row r="85">
          <cell r="A85" t="str">
            <v>Войтюховский Павел</v>
          </cell>
        </row>
        <row r="86">
          <cell r="A86" t="str">
            <v>Волженский Максим</v>
          </cell>
        </row>
        <row r="87">
          <cell r="A87" t="str">
            <v>Волкова Екатерина</v>
          </cell>
        </row>
        <row r="88">
          <cell r="A88" t="str">
            <v>Волчек Мария</v>
          </cell>
        </row>
        <row r="89">
          <cell r="A89" t="str">
            <v>Гаджиев Сеявуш</v>
          </cell>
        </row>
        <row r="90">
          <cell r="A90" t="str">
            <v>Гальперин Рафаил</v>
          </cell>
        </row>
        <row r="91">
          <cell r="A91" t="str">
            <v>Ганеева Марина</v>
          </cell>
        </row>
        <row r="92">
          <cell r="A92" t="str">
            <v>Ганеева Юлия</v>
          </cell>
        </row>
        <row r="93">
          <cell r="A93" t="str">
            <v>Гапонов Петр</v>
          </cell>
        </row>
        <row r="94">
          <cell r="A94" t="str">
            <v>Гасталь Жан-Пьер</v>
          </cell>
        </row>
        <row r="95">
          <cell r="A95" t="str">
            <v>Гасталь Ольга</v>
          </cell>
        </row>
        <row r="96">
          <cell r="A96" t="str">
            <v>Гейченко Антон</v>
          </cell>
        </row>
        <row r="97">
          <cell r="A97" t="str">
            <v>Глухарева Анна</v>
          </cell>
        </row>
        <row r="98">
          <cell r="A98" t="str">
            <v>Господарева Анастасия</v>
          </cell>
        </row>
        <row r="99">
          <cell r="A99" t="str">
            <v>Гоцфрид Константин</v>
          </cell>
        </row>
        <row r="100">
          <cell r="A100" t="str">
            <v>Гоцфрид Ольга</v>
          </cell>
        </row>
        <row r="101">
          <cell r="A101" t="str">
            <v>Гражданов Егор</v>
          </cell>
        </row>
        <row r="102">
          <cell r="A102" t="str">
            <v>Грачанац Гордан</v>
          </cell>
        </row>
        <row r="103">
          <cell r="A103" t="str">
            <v>Грачанац Дмитрие</v>
          </cell>
        </row>
        <row r="104">
          <cell r="A104" t="str">
            <v>Грачанац Наталья</v>
          </cell>
        </row>
        <row r="105">
          <cell r="A105" t="str">
            <v>Грачев Максим</v>
          </cell>
        </row>
        <row r="106">
          <cell r="A106" t="str">
            <v>Григоренко Павел</v>
          </cell>
        </row>
        <row r="107">
          <cell r="A107" t="str">
            <v>Гришков Алексей</v>
          </cell>
        </row>
        <row r="108">
          <cell r="A108" t="str">
            <v>Гришков Сергей</v>
          </cell>
        </row>
        <row r="109">
          <cell r="A109" t="str">
            <v>Гришкова Тамара</v>
          </cell>
        </row>
        <row r="110">
          <cell r="A110" t="str">
            <v>Губайдулина Оксана</v>
          </cell>
        </row>
        <row r="111">
          <cell r="A111" t="str">
            <v>Губин Андрей</v>
          </cell>
        </row>
        <row r="112">
          <cell r="A112" t="str">
            <v>Гудин Сергей</v>
          </cell>
        </row>
        <row r="113">
          <cell r="A113" t="str">
            <v>Гуибод Оливер</v>
          </cell>
        </row>
        <row r="114">
          <cell r="A114" t="str">
            <v>Гукасов Эдуард</v>
          </cell>
        </row>
        <row r="115">
          <cell r="A115" t="str">
            <v>Гулинин Евгений</v>
          </cell>
        </row>
        <row r="116">
          <cell r="A116" t="str">
            <v>Гулинина Лилия</v>
          </cell>
        </row>
        <row r="117">
          <cell r="A117" t="str">
            <v>Гурина Юлия</v>
          </cell>
        </row>
        <row r="118">
          <cell r="A118" t="str">
            <v>Гусаров Сергей</v>
          </cell>
        </row>
        <row r="119">
          <cell r="A119" t="str">
            <v>Гуцалюк Виталий</v>
          </cell>
        </row>
        <row r="120">
          <cell r="A120" t="str">
            <v>Давыдов Андрей</v>
          </cell>
        </row>
        <row r="121">
          <cell r="A121" t="str">
            <v>Давыдова Ирина</v>
          </cell>
        </row>
        <row r="122">
          <cell r="A122" t="str">
            <v>Давыдова Ольга</v>
          </cell>
        </row>
        <row r="123">
          <cell r="A123" t="str">
            <v>Данилкина Екатерина</v>
          </cell>
        </row>
        <row r="124">
          <cell r="A124" t="str">
            <v>Данилова Светлана</v>
          </cell>
        </row>
        <row r="125">
          <cell r="A125" t="str">
            <v>Данилычев Дмитрий</v>
          </cell>
        </row>
        <row r="126">
          <cell r="A126" t="str">
            <v>Данилычева Елена</v>
          </cell>
        </row>
        <row r="127">
          <cell r="A127" t="str">
            <v>Деменев Александр</v>
          </cell>
        </row>
        <row r="128">
          <cell r="A128" t="str">
            <v>Демин Петр</v>
          </cell>
        </row>
        <row r="129">
          <cell r="A129" t="str">
            <v>Демин-мл Олег</v>
          </cell>
        </row>
        <row r="130">
          <cell r="A130" t="str">
            <v>Демин-ст Олег</v>
          </cell>
        </row>
        <row r="131">
          <cell r="A131" t="str">
            <v>Демченко Олег</v>
          </cell>
        </row>
        <row r="132">
          <cell r="A132" t="str">
            <v>Денисенко Сергей</v>
          </cell>
        </row>
        <row r="133">
          <cell r="A133" t="str">
            <v>Денисман Анастасия</v>
          </cell>
        </row>
        <row r="134">
          <cell r="A134" t="str">
            <v>Денисман Николай</v>
          </cell>
        </row>
        <row r="135">
          <cell r="A135" t="str">
            <v>Денисов Евгений</v>
          </cell>
        </row>
        <row r="136">
          <cell r="A136" t="str">
            <v>Держалов Дмитрий</v>
          </cell>
        </row>
        <row r="137">
          <cell r="A137" t="str">
            <v>Держалова Светлана</v>
          </cell>
        </row>
        <row r="138">
          <cell r="A138" t="str">
            <v>Димиева Диляра</v>
          </cell>
        </row>
        <row r="139">
          <cell r="A139" t="str">
            <v>Дмитриев Александр</v>
          </cell>
        </row>
        <row r="140">
          <cell r="A140" t="str">
            <v>Догадин Евгений</v>
          </cell>
        </row>
        <row r="141">
          <cell r="A141" t="str">
            <v>Догадина Наталья</v>
          </cell>
        </row>
        <row r="142">
          <cell r="A142" t="str">
            <v>Дорина Светлана</v>
          </cell>
        </row>
        <row r="143">
          <cell r="A143" t="str">
            <v>Дробков Руслан</v>
          </cell>
        </row>
        <row r="144">
          <cell r="A144" t="str">
            <v>Дробкова Анна</v>
          </cell>
        </row>
        <row r="145">
          <cell r="A145" t="str">
            <v>Дроздов Андрей</v>
          </cell>
        </row>
        <row r="146">
          <cell r="A146" t="str">
            <v>Другова Евгения</v>
          </cell>
        </row>
        <row r="147">
          <cell r="A147" t="str">
            <v>Дубовицкая Ольга</v>
          </cell>
        </row>
        <row r="148">
          <cell r="A148" t="str">
            <v>Дубовицкий Игорь</v>
          </cell>
        </row>
        <row r="149">
          <cell r="A149" t="str">
            <v>Дурынчев Евгений</v>
          </cell>
        </row>
        <row r="150">
          <cell r="A150" t="str">
            <v>Дурынчева Татьяна</v>
          </cell>
        </row>
        <row r="151">
          <cell r="A151" t="str">
            <v>Дюжарден Доминик</v>
          </cell>
        </row>
        <row r="152">
          <cell r="A152" t="str">
            <v>Егоров Максим</v>
          </cell>
        </row>
        <row r="153">
          <cell r="A153" t="str">
            <v>Егорова Ольга</v>
          </cell>
        </row>
        <row r="154">
          <cell r="A154" t="str">
            <v>Емельянов Виталий</v>
          </cell>
        </row>
        <row r="155">
          <cell r="A155" t="str">
            <v>Еремеев Сергей</v>
          </cell>
        </row>
        <row r="156">
          <cell r="A156" t="str">
            <v>Еремеева Евгения</v>
          </cell>
        </row>
        <row r="157">
          <cell r="A157" t="str">
            <v>Еременко Руслан</v>
          </cell>
        </row>
        <row r="158">
          <cell r="A158" t="str">
            <v>Жан Мишель</v>
          </cell>
        </row>
        <row r="159">
          <cell r="A159" t="str">
            <v>Желтов Олег</v>
          </cell>
        </row>
        <row r="160">
          <cell r="A160" t="str">
            <v>Жилард Давид</v>
          </cell>
        </row>
        <row r="161">
          <cell r="A161" t="str">
            <v>Жилин Артем</v>
          </cell>
        </row>
        <row r="162">
          <cell r="A162" t="str">
            <v>Жилин Дмитрий</v>
          </cell>
        </row>
        <row r="163">
          <cell r="A163" t="str">
            <v>Жиляев Александр</v>
          </cell>
        </row>
        <row r="164">
          <cell r="A164" t="str">
            <v>Жирар Алекс</v>
          </cell>
        </row>
        <row r="165">
          <cell r="A165" t="str">
            <v>Жирар Сандрин</v>
          </cell>
        </row>
        <row r="166">
          <cell r="A166" t="str">
            <v>Журавлев Константин</v>
          </cell>
        </row>
        <row r="167">
          <cell r="A167" t="str">
            <v>Захаров Владимир</v>
          </cell>
        </row>
        <row r="168">
          <cell r="A168" t="str">
            <v>Захаров Евгений</v>
          </cell>
        </row>
        <row r="169">
          <cell r="A169" t="str">
            <v>Зеленин Вадим</v>
          </cell>
        </row>
        <row r="170">
          <cell r="A170" t="str">
            <v>Зеленин Сергей</v>
          </cell>
        </row>
        <row r="171">
          <cell r="A171" t="str">
            <v>Зеленина Любовь</v>
          </cell>
        </row>
        <row r="172">
          <cell r="A172" t="str">
            <v>Зименков Юрий</v>
          </cell>
        </row>
        <row r="173">
          <cell r="A173" t="str">
            <v>Зотов Кирилл</v>
          </cell>
        </row>
        <row r="174">
          <cell r="A174" t="str">
            <v>Ивакин Игорь</v>
          </cell>
        </row>
        <row r="175">
          <cell r="A175" t="str">
            <v>Иванов Виктор</v>
          </cell>
        </row>
        <row r="176">
          <cell r="A176" t="str">
            <v>Иванов Виталий</v>
          </cell>
        </row>
        <row r="177">
          <cell r="A177" t="str">
            <v>Иванов Владимир</v>
          </cell>
        </row>
        <row r="178">
          <cell r="A178" t="str">
            <v>Иванов Евгений</v>
          </cell>
        </row>
        <row r="179">
          <cell r="A179" t="str">
            <v>Иванов Михаил</v>
          </cell>
        </row>
        <row r="180">
          <cell r="A180" t="str">
            <v>Иванов Павел</v>
          </cell>
        </row>
        <row r="181">
          <cell r="A181" t="str">
            <v>Иванова Елена</v>
          </cell>
        </row>
        <row r="182">
          <cell r="A182" t="str">
            <v>Изорди Фредерик</v>
          </cell>
        </row>
        <row r="183">
          <cell r="A183" t="str">
            <v>Илюшин Григорий</v>
          </cell>
        </row>
        <row r="184">
          <cell r="A184" t="str">
            <v>Кабалина Оксана</v>
          </cell>
        </row>
        <row r="185">
          <cell r="A185" t="str">
            <v>Казанцева Татьяна</v>
          </cell>
        </row>
        <row r="186">
          <cell r="A186" t="str">
            <v>Калинин Виталий</v>
          </cell>
        </row>
        <row r="187">
          <cell r="A187" t="str">
            <v>Кананыхина Светлана</v>
          </cell>
        </row>
        <row r="188">
          <cell r="A188" t="str">
            <v>Канзари Вилли</v>
          </cell>
        </row>
        <row r="189">
          <cell r="A189" t="str">
            <v>Канзари Татьяна</v>
          </cell>
        </row>
        <row r="190">
          <cell r="A190" t="str">
            <v>Капанин Евгений</v>
          </cell>
        </row>
        <row r="191">
          <cell r="A191" t="str">
            <v>Капран Сергей</v>
          </cell>
        </row>
        <row r="192">
          <cell r="A192" t="str">
            <v>Карасев Виталий</v>
          </cell>
        </row>
        <row r="193">
          <cell r="A193" t="str">
            <v>Касиляускас Артурас</v>
          </cell>
        </row>
        <row r="194">
          <cell r="A194" t="str">
            <v>Касымов Сайфутдин</v>
          </cell>
        </row>
        <row r="195">
          <cell r="A195" t="str">
            <v>Катров Александр</v>
          </cell>
        </row>
        <row r="196">
          <cell r="A196" t="str">
            <v>Качанов Георгий</v>
          </cell>
        </row>
        <row r="197">
          <cell r="A197" t="str">
            <v>Кашеваров Виталий</v>
          </cell>
        </row>
        <row r="198">
          <cell r="A198" t="str">
            <v>Квятковский Юрий</v>
          </cell>
        </row>
        <row r="199">
          <cell r="A199" t="str">
            <v>Кирдеева Надежда</v>
          </cell>
        </row>
        <row r="200">
          <cell r="A200" t="str">
            <v>Кирсанов Евгений</v>
          </cell>
        </row>
        <row r="201">
          <cell r="A201" t="str">
            <v>Ковалева Светлана</v>
          </cell>
        </row>
        <row r="202">
          <cell r="A202" t="str">
            <v>Ковалевский Игорь</v>
          </cell>
        </row>
        <row r="203">
          <cell r="A203" t="str">
            <v>Ковылов Алексей</v>
          </cell>
        </row>
        <row r="204">
          <cell r="A204" t="str">
            <v>Кокуев Александр</v>
          </cell>
        </row>
        <row r="205">
          <cell r="A205" t="str">
            <v>Колесников Андрей</v>
          </cell>
        </row>
        <row r="206">
          <cell r="A206" t="str">
            <v>Колосовская Юлия</v>
          </cell>
        </row>
        <row r="207">
          <cell r="A207" t="str">
            <v>Колотов Алексей</v>
          </cell>
        </row>
        <row r="208">
          <cell r="A208" t="str">
            <v>Колпаков Петр</v>
          </cell>
        </row>
        <row r="209">
          <cell r="A209" t="str">
            <v>Кольк Марек</v>
          </cell>
        </row>
        <row r="210">
          <cell r="A210" t="str">
            <v>Комаров Александр</v>
          </cell>
        </row>
        <row r="211">
          <cell r="A211" t="str">
            <v>Комарова Елена</v>
          </cell>
        </row>
        <row r="212">
          <cell r="A212" t="str">
            <v>Константинов Дмитрий</v>
          </cell>
        </row>
        <row r="213">
          <cell r="A213" t="str">
            <v>Копель Кайдо</v>
          </cell>
        </row>
        <row r="214">
          <cell r="A214" t="str">
            <v>Коппель Прийт</v>
          </cell>
        </row>
        <row r="215">
          <cell r="A215" t="str">
            <v>Коргун Оксана</v>
          </cell>
        </row>
        <row r="216">
          <cell r="A216" t="str">
            <v>Корицкая Юлия</v>
          </cell>
        </row>
        <row r="217">
          <cell r="A217" t="str">
            <v>Корнеевская Анна</v>
          </cell>
        </row>
        <row r="218">
          <cell r="A218" t="str">
            <v>Корнеевский Владимир</v>
          </cell>
        </row>
        <row r="219">
          <cell r="A219" t="str">
            <v>Корниенко Михаил</v>
          </cell>
        </row>
        <row r="220">
          <cell r="A220" t="str">
            <v>Коробицын Алексей</v>
          </cell>
        </row>
        <row r="221">
          <cell r="A221" t="str">
            <v>Королев Андрей</v>
          </cell>
        </row>
        <row r="222">
          <cell r="A222" t="str">
            <v>Косарев Владимир</v>
          </cell>
        </row>
        <row r="223">
          <cell r="A223" t="str">
            <v>Костенко Светлана</v>
          </cell>
        </row>
        <row r="224">
          <cell r="A224" t="str">
            <v>Костин Игорь</v>
          </cell>
        </row>
        <row r="225">
          <cell r="A225" t="str">
            <v>Костин Юрий</v>
          </cell>
        </row>
        <row r="226">
          <cell r="A226" t="str">
            <v>Костина Марина</v>
          </cell>
        </row>
        <row r="227">
          <cell r="A227" t="str">
            <v>Костюковский Игорь</v>
          </cell>
        </row>
        <row r="228">
          <cell r="A228" t="str">
            <v>Котов Игорь</v>
          </cell>
        </row>
        <row r="229">
          <cell r="A229" t="str">
            <v>Котов Сергей</v>
          </cell>
        </row>
        <row r="230">
          <cell r="A230" t="str">
            <v>Кошовенко Дмитрий</v>
          </cell>
        </row>
        <row r="231">
          <cell r="A231" t="str">
            <v>Кравченко Алексей</v>
          </cell>
        </row>
        <row r="232">
          <cell r="A232" t="str">
            <v>Крамер Ральф</v>
          </cell>
        </row>
        <row r="233">
          <cell r="A233" t="str">
            <v>Крапиль Валерий</v>
          </cell>
        </row>
        <row r="234">
          <cell r="A234" t="str">
            <v>Крапиль Оксана</v>
          </cell>
        </row>
        <row r="235">
          <cell r="A235" t="str">
            <v>Красникова Ирина</v>
          </cell>
        </row>
        <row r="236">
          <cell r="A236" t="str">
            <v>Красовская Яна</v>
          </cell>
        </row>
        <row r="237">
          <cell r="A237" t="str">
            <v>Кривонос Дмитрий</v>
          </cell>
        </row>
        <row r="238">
          <cell r="A238" t="str">
            <v>Кривоносов Игорь</v>
          </cell>
        </row>
        <row r="239">
          <cell r="A239" t="str">
            <v>Кривоносов Святослав</v>
          </cell>
        </row>
        <row r="240">
          <cell r="A240" t="str">
            <v>Кривоносова Светлана</v>
          </cell>
        </row>
        <row r="241">
          <cell r="A241" t="str">
            <v>Кривулин Виталий</v>
          </cell>
        </row>
        <row r="242">
          <cell r="A242" t="str">
            <v>Крючков Олег</v>
          </cell>
        </row>
        <row r="243">
          <cell r="A243" t="str">
            <v>Крючков Сергей</v>
          </cell>
        </row>
        <row r="244">
          <cell r="A244" t="str">
            <v>Крючкова Вероника</v>
          </cell>
        </row>
        <row r="245">
          <cell r="A245" t="str">
            <v>Кубенин Дмитрий</v>
          </cell>
        </row>
        <row r="246">
          <cell r="A246" t="str">
            <v>Кужелев Андрей</v>
          </cell>
        </row>
        <row r="247">
          <cell r="A247" t="str">
            <v>Кузнецов Андрей</v>
          </cell>
        </row>
        <row r="248">
          <cell r="A248" t="str">
            <v>Кузнецов Артем</v>
          </cell>
        </row>
        <row r="249">
          <cell r="A249" t="str">
            <v>Кузнецов Евгений</v>
          </cell>
        </row>
        <row r="250">
          <cell r="A250" t="str">
            <v>Кузнецов Илья</v>
          </cell>
        </row>
        <row r="251">
          <cell r="A251" t="str">
            <v>Кузнецова Екатерина</v>
          </cell>
        </row>
        <row r="252">
          <cell r="A252" t="str">
            <v>Кузнецова Ирина</v>
          </cell>
        </row>
        <row r="253">
          <cell r="A253" t="str">
            <v>Кузнецова Людмила</v>
          </cell>
        </row>
        <row r="254">
          <cell r="A254" t="str">
            <v>Кузнецова Наталья</v>
          </cell>
        </row>
        <row r="255">
          <cell r="A255" t="str">
            <v>Кузьмина Надежда</v>
          </cell>
        </row>
        <row r="256">
          <cell r="A256" t="str">
            <v>Куканов Владимир</v>
          </cell>
        </row>
        <row r="257">
          <cell r="A257" t="str">
            <v>Кукцинавичюс Роландас</v>
          </cell>
        </row>
        <row r="258">
          <cell r="A258" t="str">
            <v>Курбанов Андрей</v>
          </cell>
        </row>
        <row r="259">
          <cell r="A259" t="str">
            <v>Курбанова Маргарита</v>
          </cell>
        </row>
        <row r="260">
          <cell r="A260" t="str">
            <v>Курлович Михаил</v>
          </cell>
        </row>
        <row r="261">
          <cell r="A261" t="str">
            <v>Куцегреев Артем</v>
          </cell>
        </row>
        <row r="262">
          <cell r="A262" t="str">
            <v>Лагутин Алексей</v>
          </cell>
        </row>
        <row r="263">
          <cell r="A263" t="str">
            <v>Лагутин Артем</v>
          </cell>
        </row>
        <row r="264">
          <cell r="A264" t="str">
            <v>Лагутин Денис</v>
          </cell>
        </row>
        <row r="265">
          <cell r="A265" t="str">
            <v>Лайков Олег</v>
          </cell>
        </row>
        <row r="266">
          <cell r="A266" t="str">
            <v>Ланина Ирина</v>
          </cell>
        </row>
        <row r="267">
          <cell r="A267" t="str">
            <v>Лебедева Замира</v>
          </cell>
        </row>
        <row r="268">
          <cell r="A268" t="str">
            <v>Лёборгне Лоик</v>
          </cell>
        </row>
        <row r="269">
          <cell r="A269" t="str">
            <v>Леже Ги</v>
          </cell>
        </row>
        <row r="270">
          <cell r="A270" t="str">
            <v>Леонов Максим</v>
          </cell>
        </row>
        <row r="271">
          <cell r="A271" t="str">
            <v>Ливман Виталий</v>
          </cell>
        </row>
        <row r="272">
          <cell r="A272" t="str">
            <v>Логвинов Илья</v>
          </cell>
        </row>
        <row r="273">
          <cell r="A273" t="str">
            <v>Лубянов Никита</v>
          </cell>
        </row>
        <row r="274">
          <cell r="A274" t="str">
            <v>Лукоянов Александр</v>
          </cell>
        </row>
        <row r="275">
          <cell r="A275" t="str">
            <v>Любко Артем</v>
          </cell>
        </row>
        <row r="276">
          <cell r="A276" t="str">
            <v>Любый Святослав</v>
          </cell>
        </row>
        <row r="277">
          <cell r="A277" t="str">
            <v>Лютиков Александр</v>
          </cell>
        </row>
        <row r="278">
          <cell r="A278" t="str">
            <v>Лютиков Николай</v>
          </cell>
        </row>
        <row r="279">
          <cell r="A279" t="str">
            <v>Лютикова Ирина</v>
          </cell>
        </row>
        <row r="280">
          <cell r="A280" t="str">
            <v>Лямунов Никита</v>
          </cell>
        </row>
        <row r="281">
          <cell r="A281" t="str">
            <v>Манукян Галина</v>
          </cell>
        </row>
        <row r="282">
          <cell r="A282" t="str">
            <v>Манукян Жан-Клод</v>
          </cell>
        </row>
        <row r="283">
          <cell r="A283" t="str">
            <v>Марков Алексей</v>
          </cell>
        </row>
        <row r="284">
          <cell r="A284" t="str">
            <v>Марковский Юрий</v>
          </cell>
        </row>
        <row r="285">
          <cell r="A285" t="str">
            <v>Мартынов Павел</v>
          </cell>
        </row>
        <row r="286">
          <cell r="A286" t="str">
            <v>Массано Фабио</v>
          </cell>
        </row>
        <row r="287">
          <cell r="A287" t="str">
            <v>Медведев Игорь</v>
          </cell>
        </row>
        <row r="288">
          <cell r="A288" t="str">
            <v>Медведева Елена</v>
          </cell>
        </row>
        <row r="289">
          <cell r="A289" t="str">
            <v>Медведева Наталья</v>
          </cell>
        </row>
        <row r="290">
          <cell r="A290" t="str">
            <v>Медведева Ольга</v>
          </cell>
        </row>
        <row r="291">
          <cell r="A291" t="str">
            <v>Мельников Денис</v>
          </cell>
        </row>
        <row r="292">
          <cell r="A292" t="str">
            <v>Мельников Максим</v>
          </cell>
        </row>
        <row r="293">
          <cell r="A293" t="str">
            <v>Месбарион Эдуард</v>
          </cell>
        </row>
        <row r="294">
          <cell r="A294" t="str">
            <v>Миглане Гинта</v>
          </cell>
        </row>
        <row r="295">
          <cell r="A295" t="str">
            <v>Мигланс Гатис</v>
          </cell>
        </row>
        <row r="296">
          <cell r="A296" t="str">
            <v>Мильман Всеволод</v>
          </cell>
        </row>
        <row r="297">
          <cell r="A297" t="str">
            <v>Миронов Владимир</v>
          </cell>
        </row>
        <row r="298">
          <cell r="A298" t="str">
            <v>Мирошниченко Варвара</v>
          </cell>
        </row>
        <row r="299">
          <cell r="A299" t="str">
            <v>Мирошниченко Вера</v>
          </cell>
        </row>
        <row r="300">
          <cell r="A300" t="str">
            <v>Мирошниченко Екатерина</v>
          </cell>
        </row>
        <row r="301">
          <cell r="A301" t="str">
            <v>Мирошниченко Петр</v>
          </cell>
        </row>
        <row r="302">
          <cell r="A302" t="str">
            <v>Михайлов Александр</v>
          </cell>
        </row>
        <row r="303">
          <cell r="A303" t="str">
            <v>Михайлов Эдуард</v>
          </cell>
        </row>
        <row r="304">
          <cell r="A304" t="str">
            <v>Михайлов(Р) Александр</v>
          </cell>
        </row>
        <row r="305">
          <cell r="A305" t="str">
            <v>Михайлова Екатерина</v>
          </cell>
        </row>
        <row r="306">
          <cell r="A306" t="str">
            <v>Михайлова Татьяна</v>
          </cell>
        </row>
        <row r="307">
          <cell r="A307" t="str">
            <v>Михалев Игорь</v>
          </cell>
        </row>
        <row r="308">
          <cell r="A308" t="str">
            <v>Михалева Наталья</v>
          </cell>
        </row>
        <row r="309">
          <cell r="A309" t="str">
            <v>Могилевцев Сергей</v>
          </cell>
        </row>
        <row r="310">
          <cell r="A310" t="str">
            <v>Моро Бруно</v>
          </cell>
        </row>
        <row r="311">
          <cell r="A311" t="str">
            <v>Морозов Максим</v>
          </cell>
        </row>
        <row r="312">
          <cell r="A312" t="str">
            <v>Морозова Анна</v>
          </cell>
        </row>
        <row r="313">
          <cell r="A313" t="str">
            <v>Москова Наталья</v>
          </cell>
        </row>
        <row r="314">
          <cell r="A314" t="str">
            <v>Мошкова Елена</v>
          </cell>
        </row>
        <row r="315">
          <cell r="A315" t="str">
            <v>Мунтян Александр</v>
          </cell>
        </row>
        <row r="316">
          <cell r="A316" t="str">
            <v>Наврузов Ихтихор</v>
          </cell>
        </row>
        <row r="317">
          <cell r="A317" t="str">
            <v>Наумов Антон</v>
          </cell>
        </row>
        <row r="318">
          <cell r="A318" t="str">
            <v>Наумов Дмитрий</v>
          </cell>
        </row>
        <row r="319">
          <cell r="A319" t="str">
            <v>Наумов Сергей</v>
          </cell>
        </row>
        <row r="320">
          <cell r="A320" t="str">
            <v>Наумов(Бел) Антон</v>
          </cell>
        </row>
        <row r="321">
          <cell r="A321" t="str">
            <v>Нехаев Сергей</v>
          </cell>
        </row>
        <row r="322">
          <cell r="A322" t="str">
            <v>Нехолина Анна</v>
          </cell>
        </row>
        <row r="323">
          <cell r="A323" t="str">
            <v>Нечаев Максим</v>
          </cell>
        </row>
        <row r="324">
          <cell r="A324" t="str">
            <v>Нижегородова Оксана</v>
          </cell>
        </row>
        <row r="325">
          <cell r="A325" t="str">
            <v>Никандрова Юлия</v>
          </cell>
        </row>
        <row r="326">
          <cell r="A326" t="str">
            <v>Никешина Ольга</v>
          </cell>
        </row>
        <row r="327">
          <cell r="A327" t="str">
            <v>Никитина Елена</v>
          </cell>
        </row>
        <row r="328">
          <cell r="A328" t="str">
            <v>Никишкина Анна</v>
          </cell>
        </row>
        <row r="329">
          <cell r="A329" t="str">
            <v>Нинов Владимир</v>
          </cell>
        </row>
        <row r="330">
          <cell r="A330" t="str">
            <v>Ницинская Анна</v>
          </cell>
        </row>
        <row r="331">
          <cell r="A331" t="str">
            <v>Ницинский Станислав</v>
          </cell>
        </row>
        <row r="332">
          <cell r="A332" t="str">
            <v>Новицкая Антонина</v>
          </cell>
        </row>
        <row r="333">
          <cell r="A333" t="str">
            <v>Новицкий Сергей</v>
          </cell>
        </row>
        <row r="334">
          <cell r="A334" t="str">
            <v>Нуреева Дилара</v>
          </cell>
        </row>
        <row r="335">
          <cell r="A335" t="str">
            <v>Овчинников Тимофей</v>
          </cell>
        </row>
        <row r="336">
          <cell r="A336" t="str">
            <v>Ойдсалу Эве</v>
          </cell>
        </row>
        <row r="337">
          <cell r="A337" t="str">
            <v>Окунев Александр</v>
          </cell>
        </row>
        <row r="338">
          <cell r="A338" t="str">
            <v>Окунев Даниил</v>
          </cell>
        </row>
        <row r="339">
          <cell r="A339" t="str">
            <v>Окунева Лариса</v>
          </cell>
        </row>
        <row r="340">
          <cell r="A340" t="str">
            <v>Оловянников Сергей</v>
          </cell>
        </row>
        <row r="341">
          <cell r="A341" t="str">
            <v>Осокин Александр</v>
          </cell>
        </row>
        <row r="342">
          <cell r="A342" t="str">
            <v>Осокин Евгений</v>
          </cell>
        </row>
        <row r="343">
          <cell r="A343" t="str">
            <v>Осокина Валентина</v>
          </cell>
        </row>
        <row r="344">
          <cell r="A344" t="str">
            <v>Осокина Лина</v>
          </cell>
        </row>
        <row r="345">
          <cell r="A345" t="str">
            <v>Павлова Ирина</v>
          </cell>
        </row>
        <row r="346">
          <cell r="A346" t="str">
            <v>Панин Михаил</v>
          </cell>
        </row>
        <row r="347">
          <cell r="A347" t="str">
            <v>Панова Светлана</v>
          </cell>
        </row>
        <row r="348">
          <cell r="A348" t="str">
            <v>Папоян Александра</v>
          </cell>
        </row>
        <row r="349">
          <cell r="A349" t="str">
            <v>Папоян Григорий</v>
          </cell>
        </row>
        <row r="350">
          <cell r="A350" t="str">
            <v>Пасечник Андрей</v>
          </cell>
        </row>
        <row r="351">
          <cell r="A351" t="str">
            <v>Паскаль Оливие</v>
          </cell>
        </row>
        <row r="352">
          <cell r="A352" t="str">
            <v>Педченко Александр</v>
          </cell>
        </row>
        <row r="353">
          <cell r="A353" t="str">
            <v>Пеллиззари Албан</v>
          </cell>
        </row>
        <row r="354">
          <cell r="A354" t="str">
            <v>Пеллиззари Ксавье</v>
          </cell>
        </row>
        <row r="355">
          <cell r="A355" t="str">
            <v>Пеллиззари Любовь</v>
          </cell>
        </row>
        <row r="356">
          <cell r="A356" t="str">
            <v>Пеллиззари Мишель</v>
          </cell>
        </row>
        <row r="357">
          <cell r="A357" t="str">
            <v>Пено Венсан</v>
          </cell>
        </row>
        <row r="358">
          <cell r="A358" t="str">
            <v>Пентадо Марино</v>
          </cell>
        </row>
        <row r="359">
          <cell r="A359" t="str">
            <v>Переходкин Валентин</v>
          </cell>
        </row>
        <row r="360">
          <cell r="A360" t="str">
            <v>Переходкина Елена</v>
          </cell>
        </row>
        <row r="361">
          <cell r="A361" t="str">
            <v>Перроне Жан-Ив</v>
          </cell>
        </row>
        <row r="362">
          <cell r="A362" t="str">
            <v>Петерсоне Айда</v>
          </cell>
        </row>
        <row r="363">
          <cell r="A363" t="str">
            <v>Петров Илья</v>
          </cell>
        </row>
        <row r="364">
          <cell r="A364" t="str">
            <v>Петров Олег</v>
          </cell>
        </row>
        <row r="365">
          <cell r="A365" t="str">
            <v>Петров Павел</v>
          </cell>
        </row>
        <row r="366">
          <cell r="A366" t="str">
            <v>Петров Степан</v>
          </cell>
        </row>
        <row r="367">
          <cell r="A367" t="str">
            <v>Петрова Екатерина</v>
          </cell>
        </row>
        <row r="368">
          <cell r="A368" t="str">
            <v>Петрова Тамара</v>
          </cell>
        </row>
        <row r="369">
          <cell r="A369" t="str">
            <v>Пикин Роман</v>
          </cell>
        </row>
        <row r="370">
          <cell r="A370" t="str">
            <v>Пилипчик Яна</v>
          </cell>
        </row>
        <row r="371">
          <cell r="A371" t="str">
            <v>Пименова Татьяна</v>
          </cell>
        </row>
        <row r="372">
          <cell r="A372" t="str">
            <v>Попова Юлия</v>
          </cell>
        </row>
        <row r="373">
          <cell r="A373" t="str">
            <v>Попоплудова Галина</v>
          </cell>
        </row>
        <row r="374">
          <cell r="A374" t="str">
            <v>Порческу Антон</v>
          </cell>
        </row>
        <row r="375">
          <cell r="A375" t="str">
            <v>Порческу Мариан</v>
          </cell>
        </row>
        <row r="376">
          <cell r="A376" t="str">
            <v>Постнов Андрей</v>
          </cell>
        </row>
        <row r="377">
          <cell r="A377" t="str">
            <v>Поужет Ги</v>
          </cell>
        </row>
        <row r="378">
          <cell r="A378" t="str">
            <v>Прокопьева Анна</v>
          </cell>
        </row>
        <row r="379">
          <cell r="A379" t="str">
            <v>Прокощенкова Ирина</v>
          </cell>
        </row>
        <row r="380">
          <cell r="A380" t="str">
            <v>Прокощенкова Ксения</v>
          </cell>
        </row>
        <row r="381">
          <cell r="A381" t="str">
            <v>Пронь Евгений</v>
          </cell>
        </row>
        <row r="382">
          <cell r="A382" t="str">
            <v>Прусов Михаил</v>
          </cell>
        </row>
        <row r="383">
          <cell r="A383" t="str">
            <v>Пряников Павел</v>
          </cell>
        </row>
        <row r="384">
          <cell r="A384" t="str">
            <v>Радченко Григорий</v>
          </cell>
        </row>
        <row r="385">
          <cell r="A385" t="str">
            <v>Рахбари Евгений</v>
          </cell>
        </row>
        <row r="386">
          <cell r="A386" t="str">
            <v>Рахматуллина Лилия</v>
          </cell>
        </row>
        <row r="387">
          <cell r="A387" t="str">
            <v>Реброва Оксана</v>
          </cell>
        </row>
        <row r="388">
          <cell r="A388" t="str">
            <v>Рискин Дмитрий</v>
          </cell>
        </row>
        <row r="389">
          <cell r="A389" t="str">
            <v>Рожков Александр</v>
          </cell>
        </row>
        <row r="390">
          <cell r="A390" t="str">
            <v>Рубио-Барра Руслан</v>
          </cell>
        </row>
        <row r="391">
          <cell r="A391" t="str">
            <v>Руда Неври</v>
          </cell>
        </row>
        <row r="392">
          <cell r="A392" t="str">
            <v>Рудиков Андрей</v>
          </cell>
        </row>
        <row r="393">
          <cell r="A393" t="str">
            <v>Румянцев Александр</v>
          </cell>
        </row>
        <row r="394">
          <cell r="A394" t="str">
            <v>Руссе Мишель</v>
          </cell>
        </row>
        <row r="395">
          <cell r="A395" t="str">
            <v>Рылова Дария</v>
          </cell>
        </row>
        <row r="396">
          <cell r="A396" t="str">
            <v>Рыльцын Михаил</v>
          </cell>
        </row>
        <row r="397">
          <cell r="A397" t="str">
            <v>Рядовиков Алексей</v>
          </cell>
        </row>
        <row r="398">
          <cell r="A398" t="str">
            <v>Рязанская Любовь</v>
          </cell>
        </row>
        <row r="399">
          <cell r="A399" t="str">
            <v>Савченко Елена</v>
          </cell>
        </row>
        <row r="400">
          <cell r="A400" t="str">
            <v>Садвакасов Дмитрий</v>
          </cell>
        </row>
        <row r="401">
          <cell r="A401" t="str">
            <v>Садвакасова Светлана</v>
          </cell>
        </row>
        <row r="402">
          <cell r="A402" t="str">
            <v>Самохвалова Елена</v>
          </cell>
        </row>
        <row r="403">
          <cell r="A403" t="str">
            <v>Санников Олег</v>
          </cell>
        </row>
        <row r="404">
          <cell r="A404" t="str">
            <v>Санникова Евгения</v>
          </cell>
        </row>
        <row r="405">
          <cell r="A405" t="str">
            <v>Санникова Лариса</v>
          </cell>
        </row>
        <row r="406">
          <cell r="A406" t="str">
            <v>Саркисова Жанна</v>
          </cell>
        </row>
        <row r="407">
          <cell r="A407" t="str">
            <v>Сачкова Галина</v>
          </cell>
        </row>
        <row r="408">
          <cell r="A408" t="str">
            <v>Светличный Руслан</v>
          </cell>
        </row>
        <row r="409">
          <cell r="A409" t="str">
            <v>Северов Михаил</v>
          </cell>
        </row>
        <row r="410">
          <cell r="A410" t="str">
            <v>Семенов Сергей</v>
          </cell>
        </row>
        <row r="411">
          <cell r="A411" t="str">
            <v>Сергеев Александр</v>
          </cell>
        </row>
        <row r="412">
          <cell r="A412" t="str">
            <v>Сергеев Артур</v>
          </cell>
        </row>
        <row r="413">
          <cell r="A413" t="str">
            <v>Сергеев Сергей</v>
          </cell>
        </row>
        <row r="414">
          <cell r="A414" t="str">
            <v>Сергеева Алла</v>
          </cell>
        </row>
        <row r="415">
          <cell r="A415" t="str">
            <v>Сергеева Ирина</v>
          </cell>
        </row>
        <row r="416">
          <cell r="A416" t="str">
            <v>Сеченский Сергей</v>
          </cell>
        </row>
        <row r="417">
          <cell r="A417" t="str">
            <v>Сивякова Алевтина</v>
          </cell>
        </row>
        <row r="418">
          <cell r="A418" t="str">
            <v>Сидоров Виталий</v>
          </cell>
        </row>
        <row r="419">
          <cell r="A419" t="str">
            <v>Сидорова Вероника</v>
          </cell>
        </row>
        <row r="420">
          <cell r="A420" t="str">
            <v>Сидорова Людмила</v>
          </cell>
        </row>
        <row r="421">
          <cell r="A421" t="str">
            <v>Симон Жан-Франсуа</v>
          </cell>
        </row>
        <row r="422">
          <cell r="A422" t="str">
            <v>Симон Луизетта</v>
          </cell>
        </row>
        <row r="423">
          <cell r="A423" t="str">
            <v>Синельник Оксана</v>
          </cell>
        </row>
        <row r="424">
          <cell r="A424" t="str">
            <v>Синицын Александр</v>
          </cell>
        </row>
        <row r="425">
          <cell r="A425" t="str">
            <v>Скляр Светлана</v>
          </cell>
        </row>
        <row r="426">
          <cell r="A426" t="str">
            <v>Слабженинов Юрий</v>
          </cell>
        </row>
        <row r="427">
          <cell r="A427" t="str">
            <v>Слонимский Дэвид</v>
          </cell>
        </row>
        <row r="428">
          <cell r="A428" t="str">
            <v>Смирнихина Светлана</v>
          </cell>
        </row>
        <row r="429">
          <cell r="A429" t="str">
            <v>Смирнов Андрей</v>
          </cell>
        </row>
        <row r="430">
          <cell r="A430" t="str">
            <v>Смирнов Валерий</v>
          </cell>
        </row>
        <row r="431">
          <cell r="A431" t="str">
            <v>Смирнов Константин</v>
          </cell>
        </row>
        <row r="432">
          <cell r="A432" t="str">
            <v>Смирнов Сергей</v>
          </cell>
        </row>
        <row r="433">
          <cell r="A433" t="str">
            <v>Соболев Петр</v>
          </cell>
        </row>
        <row r="434">
          <cell r="A434" t="str">
            <v>Соколов Стас</v>
          </cell>
        </row>
        <row r="435">
          <cell r="A435" t="str">
            <v>Солодун Анатолий</v>
          </cell>
        </row>
        <row r="436">
          <cell r="A436" t="str">
            <v>Солодун Лика</v>
          </cell>
        </row>
        <row r="437">
          <cell r="A437" t="str">
            <v>Сорикотти Жан-Филипп</v>
          </cell>
        </row>
        <row r="438">
          <cell r="A438" t="str">
            <v>Сперанский Константин</v>
          </cell>
        </row>
        <row r="439">
          <cell r="A439" t="str">
            <v>Сперанский Николай</v>
          </cell>
        </row>
        <row r="440">
          <cell r="A440" t="str">
            <v>Спицин Денис</v>
          </cell>
        </row>
        <row r="441">
          <cell r="A441" t="str">
            <v>Степанов Валентин</v>
          </cell>
        </row>
        <row r="442">
          <cell r="A442" t="str">
            <v>Степанов Виталий</v>
          </cell>
        </row>
        <row r="443">
          <cell r="A443" t="str">
            <v>Степин Павел</v>
          </cell>
        </row>
        <row r="444">
          <cell r="A444" t="str">
            <v>Степченко Ольга</v>
          </cell>
        </row>
        <row r="445">
          <cell r="A445" t="str">
            <v>Столяров Иван</v>
          </cell>
        </row>
        <row r="446">
          <cell r="A446" t="str">
            <v>Столярова Анна</v>
          </cell>
        </row>
        <row r="447">
          <cell r="A447" t="str">
            <v>Стратийчук Игорь</v>
          </cell>
        </row>
        <row r="448">
          <cell r="A448" t="str">
            <v>Стратийчук Марина</v>
          </cell>
        </row>
        <row r="449">
          <cell r="A449" t="str">
            <v>Стрельчук Артем</v>
          </cell>
        </row>
        <row r="450">
          <cell r="A450" t="str">
            <v>Стрельчук Дмитрий</v>
          </cell>
        </row>
        <row r="451">
          <cell r="A451" t="str">
            <v>Стрельчук Елена</v>
          </cell>
        </row>
        <row r="452">
          <cell r="A452" t="str">
            <v>Строкова Дарья</v>
          </cell>
        </row>
        <row r="453">
          <cell r="A453" t="str">
            <v>Судник Виктор</v>
          </cell>
        </row>
        <row r="454">
          <cell r="A454" t="str">
            <v>Судник Ксения</v>
          </cell>
        </row>
        <row r="455">
          <cell r="A455" t="str">
            <v>Суслов Александр</v>
          </cell>
        </row>
        <row r="456">
          <cell r="A456" t="str">
            <v>Тарханов Виль</v>
          </cell>
        </row>
        <row r="457">
          <cell r="A457" t="str">
            <v>Тимченко Виктор</v>
          </cell>
        </row>
        <row r="458">
          <cell r="A458" t="str">
            <v>Тихомиров Игорь</v>
          </cell>
        </row>
        <row r="459">
          <cell r="A459" t="str">
            <v>Тихонов Дмитрий</v>
          </cell>
        </row>
        <row r="460">
          <cell r="A460" t="str">
            <v>Ткач Александр</v>
          </cell>
        </row>
        <row r="461">
          <cell r="A461" t="str">
            <v>Ткаченко Алексей</v>
          </cell>
        </row>
        <row r="462">
          <cell r="A462" t="str">
            <v>Ткаченко Анна</v>
          </cell>
        </row>
        <row r="463">
          <cell r="A463" t="str">
            <v>Толмачев Александр</v>
          </cell>
        </row>
        <row r="464">
          <cell r="A464" t="str">
            <v>Тришкин Алексей</v>
          </cell>
        </row>
        <row r="465">
          <cell r="A465" t="str">
            <v>Тришкина Мария</v>
          </cell>
        </row>
        <row r="466">
          <cell r="A466" t="str">
            <v>Трофимов Александр</v>
          </cell>
        </row>
        <row r="467">
          <cell r="A467" t="str">
            <v>Трофимов Денис</v>
          </cell>
        </row>
        <row r="468">
          <cell r="A468" t="str">
            <v>Трофимова Анна</v>
          </cell>
        </row>
        <row r="469">
          <cell r="A469" t="str">
            <v>Трофимова Елена</v>
          </cell>
        </row>
        <row r="470">
          <cell r="A470" t="str">
            <v>Трунов Владимир</v>
          </cell>
        </row>
        <row r="471">
          <cell r="A471" t="str">
            <v>Трушин Алексей</v>
          </cell>
        </row>
        <row r="472">
          <cell r="A472" t="str">
            <v>Трущин Александр</v>
          </cell>
        </row>
        <row r="473">
          <cell r="A473" t="str">
            <v>Тупицын Борис</v>
          </cell>
        </row>
        <row r="474">
          <cell r="A474" t="str">
            <v>Туртурика Светлана</v>
          </cell>
        </row>
        <row r="475">
          <cell r="A475" t="str">
            <v>Тышковец Максим</v>
          </cell>
        </row>
        <row r="476">
          <cell r="A476" t="str">
            <v>Тюген Паскаль</v>
          </cell>
        </row>
        <row r="477">
          <cell r="A477" t="str">
            <v>Тюрин Алексей</v>
          </cell>
        </row>
        <row r="478">
          <cell r="A478" t="str">
            <v>Тюрин Роман</v>
          </cell>
        </row>
        <row r="479">
          <cell r="A479" t="str">
            <v>Тюрина Елена</v>
          </cell>
        </row>
        <row r="480">
          <cell r="A480" t="str">
            <v>Уварова Екатерина</v>
          </cell>
        </row>
        <row r="481">
          <cell r="A481" t="str">
            <v>Уткин Андрей</v>
          </cell>
        </row>
        <row r="482">
          <cell r="A482" t="str">
            <v>Уханов Николай</v>
          </cell>
        </row>
        <row r="483">
          <cell r="A483" t="str">
            <v>Фаюк Юрий</v>
          </cell>
        </row>
        <row r="484">
          <cell r="A484" t="str">
            <v>Федоров Андрей</v>
          </cell>
        </row>
        <row r="485">
          <cell r="A485" t="str">
            <v>Фретта Лоринда</v>
          </cell>
        </row>
        <row r="486">
          <cell r="A486" t="str">
            <v>Фролов Сергей</v>
          </cell>
        </row>
        <row r="487">
          <cell r="A487" t="str">
            <v>Хамидуллина Юлия</v>
          </cell>
        </row>
        <row r="488">
          <cell r="A488" t="str">
            <v>Хворостенко Максим</v>
          </cell>
        </row>
        <row r="489">
          <cell r="A489" t="str">
            <v>Хииу Гунар</v>
          </cell>
        </row>
        <row r="490">
          <cell r="A490" t="str">
            <v>Хлопенков Илья</v>
          </cell>
        </row>
        <row r="491">
          <cell r="A491" t="str">
            <v>Хохлов Александр</v>
          </cell>
        </row>
        <row r="492">
          <cell r="A492" t="str">
            <v>Хританкова Оксана</v>
          </cell>
        </row>
        <row r="493">
          <cell r="A493" t="str">
            <v>Цветков Константин</v>
          </cell>
        </row>
        <row r="494">
          <cell r="A494" t="str">
            <v>Чашин Василий</v>
          </cell>
        </row>
        <row r="495">
          <cell r="A495" t="str">
            <v>Чашина Полина</v>
          </cell>
        </row>
        <row r="496">
          <cell r="A496" t="str">
            <v>Чигаркина Наталия</v>
          </cell>
        </row>
        <row r="497">
          <cell r="A497" t="str">
            <v>Шабанов Степан</v>
          </cell>
        </row>
        <row r="498">
          <cell r="A498" t="str">
            <v>Шадчнев Сергей</v>
          </cell>
        </row>
        <row r="499">
          <cell r="A499" t="str">
            <v>Шаймарданова Эльвира</v>
          </cell>
        </row>
        <row r="500">
          <cell r="A500" t="str">
            <v>Шаляпин Роман</v>
          </cell>
        </row>
        <row r="501">
          <cell r="A501" t="str">
            <v>Шателье Паскаль</v>
          </cell>
        </row>
        <row r="502">
          <cell r="A502" t="str">
            <v>Шахов Сергей</v>
          </cell>
        </row>
        <row r="503">
          <cell r="A503" t="str">
            <v>Швайко Лариса</v>
          </cell>
        </row>
        <row r="504">
          <cell r="A504" t="str">
            <v>Швайко Сергей</v>
          </cell>
        </row>
        <row r="505">
          <cell r="A505" t="str">
            <v>Шевелев Станислав</v>
          </cell>
        </row>
        <row r="506">
          <cell r="A506" t="str">
            <v>Шевченко Андрей</v>
          </cell>
        </row>
        <row r="507">
          <cell r="A507" t="str">
            <v>Шевченко Игорь</v>
          </cell>
        </row>
        <row r="508">
          <cell r="A508" t="str">
            <v>Шевченко Татьяна</v>
          </cell>
        </row>
        <row r="509">
          <cell r="A509" t="str">
            <v>Шерер Бруно</v>
          </cell>
        </row>
        <row r="510">
          <cell r="A510" t="str">
            <v>Шестак Илья</v>
          </cell>
        </row>
        <row r="511">
          <cell r="A511" t="str">
            <v>Шеянов Виктор</v>
          </cell>
        </row>
        <row r="512">
          <cell r="A512" t="str">
            <v>Шеянов Сергей</v>
          </cell>
        </row>
        <row r="513">
          <cell r="A513" t="str">
            <v>Шеянова Галина</v>
          </cell>
        </row>
        <row r="514">
          <cell r="A514" t="str">
            <v>Шибиркин Александр</v>
          </cell>
        </row>
        <row r="515">
          <cell r="A515" t="str">
            <v>Шибиркин Михаил</v>
          </cell>
        </row>
        <row r="516">
          <cell r="A516" t="str">
            <v>Шибиркина Марина</v>
          </cell>
        </row>
        <row r="517">
          <cell r="A517" t="str">
            <v>Ширинский Андрей</v>
          </cell>
        </row>
        <row r="518">
          <cell r="A518" t="str">
            <v>Шкредова Эвелина</v>
          </cell>
        </row>
        <row r="519">
          <cell r="A519" t="str">
            <v>Шундрин Михаил</v>
          </cell>
        </row>
        <row r="520">
          <cell r="A520" t="str">
            <v>Щербакова Юлия</v>
          </cell>
        </row>
        <row r="521">
          <cell r="A521" t="str">
            <v>Щуркина Елена</v>
          </cell>
        </row>
        <row r="522">
          <cell r="A522" t="str">
            <v>Эйкстер Артем</v>
          </cell>
        </row>
        <row r="523">
          <cell r="A523" t="str">
            <v>Энжольрас Бернар</v>
          </cell>
        </row>
        <row r="524">
          <cell r="A524" t="str">
            <v>Энжольрас Жером</v>
          </cell>
        </row>
        <row r="525">
          <cell r="A525" t="str">
            <v>Эрмолли Седрик</v>
          </cell>
        </row>
        <row r="526">
          <cell r="A526" t="str">
            <v>Эрхова Анна</v>
          </cell>
        </row>
        <row r="527">
          <cell r="A527" t="str">
            <v>Юскевич Александр</v>
          </cell>
        </row>
        <row r="528">
          <cell r="A528" t="str">
            <v>Юскевич Елена</v>
          </cell>
        </row>
        <row r="529">
          <cell r="A529" t="str">
            <v>Яковлев Андрей</v>
          </cell>
        </row>
        <row r="530">
          <cell r="A530" t="str">
            <v>Яковлева Анастасия</v>
          </cell>
        </row>
        <row r="531">
          <cell r="A531" t="str">
            <v>Яковлева Кристина</v>
          </cell>
        </row>
        <row r="532">
          <cell r="A532" t="str">
            <v>Ялынский Леонид</v>
          </cell>
        </row>
        <row r="533">
          <cell r="A533" t="str">
            <v>Янклович Иван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Столбец2</v>
          </cell>
          <cell r="B1" t="str">
            <v>Название</v>
          </cell>
          <cell r="C1" t="str">
            <v>Фамилия</v>
          </cell>
          <cell r="D1" t="str">
            <v>Имя</v>
          </cell>
          <cell r="E1" t="str">
            <v>Город/страна</v>
          </cell>
          <cell r="F1" t="str">
            <v>Код</v>
          </cell>
          <cell r="G1" t="str">
            <v>Столбец1</v>
          </cell>
        </row>
        <row r="2">
          <cell r="A2" t="str">
            <v>AAA+1</v>
          </cell>
          <cell r="B2" t="str">
            <v>AAA+</v>
          </cell>
          <cell r="C2" t="str">
            <v>Борисов</v>
          </cell>
          <cell r="D2" t="str">
            <v>Александр</v>
          </cell>
          <cell r="E2" t="str">
            <v>Москва</v>
          </cell>
          <cell r="F2">
            <v>20</v>
          </cell>
          <cell r="G2">
            <v>1</v>
          </cell>
        </row>
        <row r="3">
          <cell r="A3" t="str">
            <v>AAA+2</v>
          </cell>
          <cell r="B3" t="str">
            <v>AAA+</v>
          </cell>
          <cell r="C3" t="str">
            <v>Гулинин</v>
          </cell>
          <cell r="D3" t="str">
            <v>Евгений</v>
          </cell>
          <cell r="E3" t="str">
            <v>Москва</v>
          </cell>
          <cell r="F3">
            <v>39</v>
          </cell>
          <cell r="G3">
            <v>2</v>
          </cell>
        </row>
        <row r="4">
          <cell r="A4" t="str">
            <v>AAA+3</v>
          </cell>
          <cell r="B4" t="str">
            <v>AAA+</v>
          </cell>
          <cell r="C4" t="str">
            <v>Догадин</v>
          </cell>
          <cell r="D4" t="str">
            <v>Евгений</v>
          </cell>
          <cell r="E4" t="str">
            <v>Смоленск</v>
          </cell>
          <cell r="F4">
            <v>225</v>
          </cell>
          <cell r="G4">
            <v>3</v>
          </cell>
        </row>
        <row r="5">
          <cell r="A5" t="str">
            <v>AAA+4</v>
          </cell>
          <cell r="B5" t="str">
            <v>AAA+</v>
          </cell>
          <cell r="C5" t="str">
            <v>Колесников</v>
          </cell>
          <cell r="D5" t="str">
            <v>Андрей</v>
          </cell>
          <cell r="E5" t="str">
            <v>Москва</v>
          </cell>
          <cell r="F5">
            <v>63</v>
          </cell>
          <cell r="G5">
            <v>4</v>
          </cell>
        </row>
        <row r="6">
          <cell r="A6" t="str">
            <v>Boule d'or1</v>
          </cell>
          <cell r="B6" t="str">
            <v>Boule d'or</v>
          </cell>
          <cell r="C6" t="str">
            <v>Канзари</v>
          </cell>
          <cell r="D6" t="str">
            <v>Вилли</v>
          </cell>
          <cell r="E6" t="str">
            <v>Москва</v>
          </cell>
          <cell r="F6">
            <v>58</v>
          </cell>
          <cell r="G6">
            <v>1</v>
          </cell>
        </row>
        <row r="7">
          <cell r="A7" t="str">
            <v>Boule d'or2</v>
          </cell>
          <cell r="B7" t="str">
            <v>Boule d'or</v>
          </cell>
          <cell r="C7" t="str">
            <v>Канзари</v>
          </cell>
          <cell r="D7" t="str">
            <v>Татьяна</v>
          </cell>
          <cell r="E7" t="str">
            <v>Москва</v>
          </cell>
          <cell r="F7">
            <v>59</v>
          </cell>
          <cell r="G7">
            <v>2</v>
          </cell>
        </row>
        <row r="8">
          <cell r="A8" t="str">
            <v>Buddy1</v>
          </cell>
          <cell r="B8" t="str">
            <v>Buddy</v>
          </cell>
          <cell r="C8" t="str">
            <v>Гоцфрид</v>
          </cell>
          <cell r="D8" t="str">
            <v>Константин</v>
          </cell>
          <cell r="E8" t="str">
            <v>Калуга</v>
          </cell>
          <cell r="F8">
            <v>29</v>
          </cell>
          <cell r="G8">
            <v>1</v>
          </cell>
        </row>
        <row r="9">
          <cell r="A9" t="str">
            <v>Buddy2</v>
          </cell>
          <cell r="B9" t="str">
            <v>Buddy</v>
          </cell>
          <cell r="C9" t="str">
            <v>Котов</v>
          </cell>
          <cell r="D9" t="str">
            <v>Игорь</v>
          </cell>
          <cell r="E9" t="str">
            <v>Екатеринбург</v>
          </cell>
          <cell r="F9">
            <v>516</v>
          </cell>
          <cell r="G9">
            <v>2</v>
          </cell>
        </row>
        <row r="10">
          <cell r="A10" t="str">
            <v>Buddy3</v>
          </cell>
          <cell r="B10" t="str">
            <v>Buddy</v>
          </cell>
          <cell r="C10" t="str">
            <v>Осокин</v>
          </cell>
          <cell r="D10" t="str">
            <v>Евгений</v>
          </cell>
          <cell r="E10" t="str">
            <v>Москва</v>
          </cell>
          <cell r="F10">
            <v>108</v>
          </cell>
          <cell r="G10">
            <v>3</v>
          </cell>
        </row>
        <row r="11">
          <cell r="A11" t="str">
            <v>Buddy4</v>
          </cell>
          <cell r="B11" t="str">
            <v>Buddy</v>
          </cell>
          <cell r="C11" t="str">
            <v>Эйкстер</v>
          </cell>
          <cell r="D11" t="str">
            <v>Артем</v>
          </cell>
          <cell r="E11" t="str">
            <v>Санкт-Петербург</v>
          </cell>
          <cell r="F11">
            <v>413</v>
          </cell>
          <cell r="G11">
            <v>4</v>
          </cell>
        </row>
        <row r="12">
          <cell r="A12" t="str">
            <v>VDV1</v>
          </cell>
          <cell r="B12" t="str">
            <v>VDV</v>
          </cell>
          <cell r="C12" t="str">
            <v>Анухин</v>
          </cell>
          <cell r="D12" t="str">
            <v>Виктор</v>
          </cell>
          <cell r="E12" t="str">
            <v>Вологда</v>
          </cell>
          <cell r="F12">
            <v>6</v>
          </cell>
          <cell r="G12">
            <v>1</v>
          </cell>
        </row>
        <row r="13">
          <cell r="A13" t="str">
            <v>VDV2</v>
          </cell>
          <cell r="B13" t="str">
            <v>VDV</v>
          </cell>
          <cell r="C13" t="str">
            <v>Давыдов</v>
          </cell>
          <cell r="D13" t="str">
            <v>Андрей</v>
          </cell>
          <cell r="E13" t="str">
            <v>Москва</v>
          </cell>
          <cell r="F13">
            <v>41</v>
          </cell>
          <cell r="G13">
            <v>2</v>
          </cell>
        </row>
        <row r="14">
          <cell r="A14" t="str">
            <v>VDV3</v>
          </cell>
          <cell r="B14" t="str">
            <v>VDV</v>
          </cell>
          <cell r="C14" t="str">
            <v>Жилин</v>
          </cell>
          <cell r="D14" t="str">
            <v>Дмитрий</v>
          </cell>
          <cell r="E14" t="str">
            <v>Калуга</v>
          </cell>
          <cell r="F14">
            <v>50</v>
          </cell>
          <cell r="G14">
            <v>3</v>
          </cell>
        </row>
        <row r="15">
          <cell r="A15" t="str">
            <v>VDV4</v>
          </cell>
          <cell r="B15" t="str">
            <v>VDV</v>
          </cell>
          <cell r="C15" t="str">
            <v>Судник</v>
          </cell>
          <cell r="D15" t="str">
            <v>Виктор</v>
          </cell>
          <cell r="E15" t="str">
            <v>Москва</v>
          </cell>
          <cell r="F15">
            <v>147</v>
          </cell>
          <cell r="G15">
            <v>4</v>
          </cell>
        </row>
        <row r="16">
          <cell r="A16" t="str">
            <v>АюДаг1</v>
          </cell>
          <cell r="B16" t="str">
            <v>АюДаг</v>
          </cell>
          <cell r="C16" t="str">
            <v>Медведев</v>
          </cell>
          <cell r="D16" t="str">
            <v>Игорь</v>
          </cell>
          <cell r="E16" t="str">
            <v>Десногорск</v>
          </cell>
          <cell r="F16">
            <v>86</v>
          </cell>
          <cell r="G16">
            <v>1</v>
          </cell>
        </row>
        <row r="17">
          <cell r="A17" t="str">
            <v>АюДаг2</v>
          </cell>
          <cell r="B17" t="str">
            <v>АюДаг</v>
          </cell>
          <cell r="C17" t="str">
            <v>Медведева</v>
          </cell>
          <cell r="D17" t="str">
            <v>Елена</v>
          </cell>
          <cell r="E17" t="str">
            <v>Десногорск</v>
          </cell>
          <cell r="F17">
            <v>87</v>
          </cell>
          <cell r="G17">
            <v>2</v>
          </cell>
        </row>
        <row r="18">
          <cell r="A18" t="str">
            <v>АюДаг3</v>
          </cell>
          <cell r="B18" t="str">
            <v>АюДаг</v>
          </cell>
          <cell r="C18" t="str">
            <v>Соболев</v>
          </cell>
          <cell r="D18" t="str">
            <v>Петр</v>
          </cell>
          <cell r="E18" t="str">
            <v>Десногорск</v>
          </cell>
          <cell r="F18">
            <v>468</v>
          </cell>
          <cell r="G18">
            <v>3</v>
          </cell>
        </row>
        <row r="19">
          <cell r="A19" t="str">
            <v>БИП1</v>
          </cell>
          <cell r="B19" t="str">
            <v>БИП</v>
          </cell>
          <cell r="C19" t="str">
            <v>Гаджиев</v>
          </cell>
          <cell r="D19" t="str">
            <v>Сеявуш</v>
          </cell>
          <cell r="E19" t="str">
            <v>Москва</v>
          </cell>
          <cell r="F19">
            <v>461</v>
          </cell>
          <cell r="G19">
            <v>1</v>
          </cell>
        </row>
        <row r="20">
          <cell r="A20" t="str">
            <v>БИП2</v>
          </cell>
          <cell r="B20" t="str">
            <v>БИП</v>
          </cell>
          <cell r="C20" t="str">
            <v>Трофимов</v>
          </cell>
          <cell r="D20" t="str">
            <v>Александр</v>
          </cell>
          <cell r="E20" t="str">
            <v>Москва</v>
          </cell>
          <cell r="F20">
            <v>421</v>
          </cell>
          <cell r="G20">
            <v>2</v>
          </cell>
        </row>
        <row r="21">
          <cell r="A21" t="str">
            <v>БИП3</v>
          </cell>
          <cell r="B21" t="str">
            <v>БИП</v>
          </cell>
          <cell r="C21" t="str">
            <v>Трофимов</v>
          </cell>
          <cell r="D21" t="str">
            <v>Денис</v>
          </cell>
          <cell r="E21" t="str">
            <v>Москва</v>
          </cell>
          <cell r="F21">
            <v>422</v>
          </cell>
          <cell r="G21">
            <v>3</v>
          </cell>
        </row>
        <row r="22">
          <cell r="A22" t="str">
            <v>БИП4</v>
          </cell>
          <cell r="B22" t="str">
            <v>БИП</v>
          </cell>
          <cell r="C22" t="str">
            <v>Энжольрас</v>
          </cell>
          <cell r="D22" t="str">
            <v>Жером</v>
          </cell>
          <cell r="E22" t="str">
            <v>Москва</v>
          </cell>
          <cell r="F22">
            <v>48</v>
          </cell>
          <cell r="G22">
            <v>4</v>
          </cell>
        </row>
        <row r="23">
          <cell r="A23" t="str">
            <v>Виват1</v>
          </cell>
          <cell r="B23" t="str">
            <v>Виват</v>
          </cell>
          <cell r="C23" t="str">
            <v>Захаров</v>
          </cell>
          <cell r="D23" t="str">
            <v>Владимир</v>
          </cell>
          <cell r="E23" t="str">
            <v>Санкт-Петербург</v>
          </cell>
          <cell r="F23">
            <v>51</v>
          </cell>
          <cell r="G23">
            <v>1</v>
          </cell>
        </row>
        <row r="24">
          <cell r="A24" t="str">
            <v>Виват2</v>
          </cell>
          <cell r="B24" t="str">
            <v>Виват</v>
          </cell>
          <cell r="C24" t="str">
            <v>Комаров</v>
          </cell>
          <cell r="D24" t="str">
            <v>Александр</v>
          </cell>
          <cell r="E24" t="str">
            <v>Москва</v>
          </cell>
          <cell r="F24">
            <v>366</v>
          </cell>
          <cell r="G24">
            <v>2</v>
          </cell>
        </row>
        <row r="25">
          <cell r="A25" t="str">
            <v>Виват3</v>
          </cell>
          <cell r="B25" t="str">
            <v>Виват</v>
          </cell>
          <cell r="C25" t="str">
            <v>Кривонос</v>
          </cell>
          <cell r="D25" t="str">
            <v>Дмитрий</v>
          </cell>
          <cell r="E25" t="str">
            <v>Москва</v>
          </cell>
          <cell r="F25">
            <v>75</v>
          </cell>
          <cell r="G25">
            <v>3</v>
          </cell>
        </row>
        <row r="26">
          <cell r="A26" t="str">
            <v>Виват4</v>
          </cell>
          <cell r="B26" t="str">
            <v>Виват</v>
          </cell>
          <cell r="C26" t="str">
            <v>Северов</v>
          </cell>
          <cell r="D26" t="str">
            <v>Михаил</v>
          </cell>
          <cell r="E26" t="str">
            <v>Санкт-Петербург</v>
          </cell>
          <cell r="F26">
            <v>277</v>
          </cell>
          <cell r="G26">
            <v>4</v>
          </cell>
        </row>
        <row r="27">
          <cell r="A27" t="str">
            <v>Гравицапа1</v>
          </cell>
          <cell r="B27" t="str">
            <v>Гравицапа</v>
          </cell>
          <cell r="C27" t="str">
            <v>Агапов</v>
          </cell>
          <cell r="D27" t="str">
            <v>Александр</v>
          </cell>
          <cell r="E27" t="str">
            <v>Москва</v>
          </cell>
          <cell r="F27">
            <v>327</v>
          </cell>
          <cell r="G27">
            <v>1</v>
          </cell>
        </row>
        <row r="28">
          <cell r="A28" t="str">
            <v>Гравицапа2</v>
          </cell>
          <cell r="B28" t="str">
            <v>Гравицапа</v>
          </cell>
          <cell r="C28" t="str">
            <v>Желтов</v>
          </cell>
          <cell r="D28" t="str">
            <v>Олег</v>
          </cell>
          <cell r="E28" t="str">
            <v>Москва</v>
          </cell>
          <cell r="F28">
            <v>49</v>
          </cell>
          <cell r="G28">
            <v>2</v>
          </cell>
        </row>
        <row r="29">
          <cell r="A29" t="str">
            <v>Гравицапа3</v>
          </cell>
          <cell r="B29" t="str">
            <v>Гравицапа</v>
          </cell>
          <cell r="C29" t="str">
            <v>Курбанова</v>
          </cell>
          <cell r="D29" t="str">
            <v>Маргарита</v>
          </cell>
          <cell r="E29" t="str">
            <v>Москва</v>
          </cell>
          <cell r="F29">
            <v>82</v>
          </cell>
          <cell r="G29">
            <v>3</v>
          </cell>
        </row>
        <row r="30">
          <cell r="A30" t="str">
            <v>Гравицапа4</v>
          </cell>
          <cell r="B30" t="str">
            <v>Гравицапа</v>
          </cell>
          <cell r="C30" t="str">
            <v>Яковлева</v>
          </cell>
          <cell r="D30" t="str">
            <v>Кристина</v>
          </cell>
          <cell r="E30" t="str">
            <v>Москва</v>
          </cell>
          <cell r="F30">
            <v>464</v>
          </cell>
          <cell r="G30">
            <v>4</v>
          </cell>
        </row>
        <row r="31">
          <cell r="A31" t="str">
            <v>Даурия1</v>
          </cell>
          <cell r="B31" t="str">
            <v>Даурия</v>
          </cell>
          <cell r="C31" t="str">
            <v>Алкина</v>
          </cell>
          <cell r="D31" t="str">
            <v>Светлана</v>
          </cell>
          <cell r="E31" t="str">
            <v>Калуга</v>
          </cell>
          <cell r="F31">
            <v>441</v>
          </cell>
          <cell r="G31">
            <v>1</v>
          </cell>
        </row>
        <row r="32">
          <cell r="A32" t="str">
            <v>Даурия2</v>
          </cell>
          <cell r="B32" t="str">
            <v>Даурия</v>
          </cell>
          <cell r="C32" t="str">
            <v>Банщиков</v>
          </cell>
          <cell r="D32" t="str">
            <v>Андрей</v>
          </cell>
          <cell r="E32" t="str">
            <v>Калуга</v>
          </cell>
          <cell r="F32">
            <v>443</v>
          </cell>
          <cell r="G32">
            <v>2</v>
          </cell>
        </row>
        <row r="33">
          <cell r="A33" t="str">
            <v>Даурия3</v>
          </cell>
          <cell r="B33" t="str">
            <v>Даурия</v>
          </cell>
          <cell r="C33" t="str">
            <v>Сачкова</v>
          </cell>
          <cell r="D33" t="str">
            <v>Галина</v>
          </cell>
          <cell r="E33" t="str">
            <v>Москва</v>
          </cell>
          <cell r="F33">
            <v>129</v>
          </cell>
          <cell r="G33">
            <v>3</v>
          </cell>
        </row>
        <row r="34">
          <cell r="A34" t="str">
            <v>Де Лисс1</v>
          </cell>
          <cell r="B34" t="str">
            <v>Де Лисс</v>
          </cell>
          <cell r="C34" t="str">
            <v>Базарев</v>
          </cell>
          <cell r="D34" t="str">
            <v>Дмитрий</v>
          </cell>
          <cell r="E34" t="str">
            <v>Десногорск</v>
          </cell>
          <cell r="F34">
            <v>487</v>
          </cell>
          <cell r="G34">
            <v>1</v>
          </cell>
        </row>
        <row r="35">
          <cell r="A35" t="str">
            <v>Де Лисс2</v>
          </cell>
          <cell r="B35" t="str">
            <v>Де Лисс</v>
          </cell>
          <cell r="C35" t="str">
            <v>Рязанская</v>
          </cell>
          <cell r="D35" t="str">
            <v>Любовь</v>
          </cell>
          <cell r="E35" t="str">
            <v>Десногорск</v>
          </cell>
          <cell r="F35">
            <v>447</v>
          </cell>
          <cell r="G35">
            <v>2</v>
          </cell>
        </row>
        <row r="36">
          <cell r="A36" t="str">
            <v>Де Лисс3</v>
          </cell>
          <cell r="B36" t="str">
            <v>Де Лисс</v>
          </cell>
          <cell r="C36" t="str">
            <v>Тимченко</v>
          </cell>
          <cell r="D36" t="str">
            <v>Виктор</v>
          </cell>
          <cell r="E36" t="str">
            <v>Десногорск</v>
          </cell>
          <cell r="F36">
            <v>457</v>
          </cell>
          <cell r="G36">
            <v>3</v>
          </cell>
        </row>
        <row r="37">
          <cell r="A37" t="str">
            <v>Джокер1</v>
          </cell>
          <cell r="B37" t="str">
            <v>Джокер</v>
          </cell>
          <cell r="C37" t="str">
            <v>Гусаров</v>
          </cell>
          <cell r="D37" t="str">
            <v>Сергей</v>
          </cell>
          <cell r="E37" t="str">
            <v>Смоленск</v>
          </cell>
          <cell r="F37">
            <v>210</v>
          </cell>
          <cell r="G37">
            <v>1</v>
          </cell>
        </row>
        <row r="38">
          <cell r="A38" t="str">
            <v>Джокер2</v>
          </cell>
          <cell r="B38" t="str">
            <v>Джокер</v>
          </cell>
          <cell r="C38" t="str">
            <v>Костин</v>
          </cell>
          <cell r="D38" t="str">
            <v>Юрий</v>
          </cell>
          <cell r="E38" t="str">
            <v>Смоленск</v>
          </cell>
          <cell r="F38">
            <v>70</v>
          </cell>
          <cell r="G38">
            <v>2</v>
          </cell>
        </row>
        <row r="39">
          <cell r="A39" t="str">
            <v>Джокер3</v>
          </cell>
          <cell r="B39" t="str">
            <v>Джокер</v>
          </cell>
          <cell r="C39" t="str">
            <v>Михалев</v>
          </cell>
          <cell r="D39" t="str">
            <v>Игорь</v>
          </cell>
          <cell r="E39" t="str">
            <v>Десногорск</v>
          </cell>
          <cell r="F39">
            <v>223</v>
          </cell>
          <cell r="G39">
            <v>3</v>
          </cell>
        </row>
        <row r="40">
          <cell r="A40" t="str">
            <v>Джокер4</v>
          </cell>
          <cell r="B40" t="str">
            <v>Джокер</v>
          </cell>
          <cell r="C40" t="str">
            <v>Чашин</v>
          </cell>
          <cell r="D40" t="str">
            <v>Василий</v>
          </cell>
          <cell r="E40" t="str">
            <v>Москва</v>
          </cell>
          <cell r="F40">
            <v>156</v>
          </cell>
          <cell r="G40">
            <v>4</v>
          </cell>
        </row>
        <row r="41">
          <cell r="A41" t="str">
            <v>Драйв1</v>
          </cell>
          <cell r="B41" t="str">
            <v>Драйв</v>
          </cell>
          <cell r="C41" t="str">
            <v>Крапиль</v>
          </cell>
          <cell r="D41" t="str">
            <v>Валерий</v>
          </cell>
          <cell r="E41" t="str">
            <v>Москва</v>
          </cell>
          <cell r="F41">
            <v>72</v>
          </cell>
          <cell r="G41">
            <v>1</v>
          </cell>
        </row>
        <row r="42">
          <cell r="A42" t="str">
            <v>Драйв2</v>
          </cell>
          <cell r="B42" t="str">
            <v>Драйв</v>
          </cell>
          <cell r="C42" t="str">
            <v>Саркисова</v>
          </cell>
          <cell r="D42" t="str">
            <v>Жанна</v>
          </cell>
          <cell r="E42" t="str">
            <v>Москва</v>
          </cell>
          <cell r="F42">
            <v>128</v>
          </cell>
          <cell r="G42">
            <v>2</v>
          </cell>
        </row>
        <row r="43">
          <cell r="A43" t="str">
            <v>Драйв3</v>
          </cell>
          <cell r="B43" t="str">
            <v>Драйв</v>
          </cell>
          <cell r="C43" t="str">
            <v>Степченко</v>
          </cell>
          <cell r="D43" t="str">
            <v>Ольга</v>
          </cell>
          <cell r="E43" t="str">
            <v>Москва</v>
          </cell>
          <cell r="F43">
            <v>141</v>
          </cell>
          <cell r="G43">
            <v>3</v>
          </cell>
        </row>
        <row r="44">
          <cell r="A44" t="str">
            <v>Драйв4</v>
          </cell>
          <cell r="B44" t="str">
            <v>Драйв</v>
          </cell>
          <cell r="C44" t="str">
            <v>Ялынский</v>
          </cell>
          <cell r="D44" t="str">
            <v>Леонид</v>
          </cell>
          <cell r="E44" t="str">
            <v>Москва</v>
          </cell>
          <cell r="F44">
            <v>458</v>
          </cell>
          <cell r="G44">
            <v>4</v>
          </cell>
        </row>
        <row r="45">
          <cell r="A45" t="str">
            <v>Монплезир1</v>
          </cell>
          <cell r="B45" t="str">
            <v>Монплезир</v>
          </cell>
          <cell r="C45" t="str">
            <v>Дурынчева</v>
          </cell>
          <cell r="D45" t="str">
            <v>Татьяна</v>
          </cell>
          <cell r="E45" t="str">
            <v>Десногорск</v>
          </cell>
          <cell r="F45">
            <v>145</v>
          </cell>
          <cell r="G45">
            <v>1</v>
          </cell>
        </row>
        <row r="46">
          <cell r="A46" t="str">
            <v>Монплезир2</v>
          </cell>
          <cell r="B46" t="str">
            <v>Монплезир</v>
          </cell>
          <cell r="C46" t="str">
            <v>Комарова</v>
          </cell>
          <cell r="D46" t="str">
            <v>Елена</v>
          </cell>
          <cell r="E46" t="str">
            <v>Москва</v>
          </cell>
          <cell r="F46">
            <v>417</v>
          </cell>
          <cell r="G46">
            <v>2</v>
          </cell>
        </row>
        <row r="47">
          <cell r="A47" t="str">
            <v>Монплезир3</v>
          </cell>
          <cell r="B47" t="str">
            <v>Монплезир</v>
          </cell>
          <cell r="C47" t="str">
            <v>Мирошниченко</v>
          </cell>
          <cell r="D47" t="str">
            <v>Вера</v>
          </cell>
          <cell r="E47" t="str">
            <v>Санкт-Петербург</v>
          </cell>
          <cell r="F47">
            <v>93</v>
          </cell>
          <cell r="G47">
            <v>3</v>
          </cell>
        </row>
        <row r="48">
          <cell r="A48" t="str">
            <v>Монплезир4</v>
          </cell>
          <cell r="B48" t="str">
            <v>Монплезир</v>
          </cell>
          <cell r="C48" t="str">
            <v>Рылова</v>
          </cell>
          <cell r="D48" t="str">
            <v>Дария</v>
          </cell>
          <cell r="E48" t="str">
            <v>Санкт-Петербург</v>
          </cell>
          <cell r="F48">
            <v>180</v>
          </cell>
          <cell r="G48">
            <v>4</v>
          </cell>
        </row>
        <row r="49">
          <cell r="A49" t="str">
            <v>Петергоф1</v>
          </cell>
          <cell r="B49" t="str">
            <v>Петергоф</v>
          </cell>
          <cell r="C49" t="str">
            <v>Казанцева</v>
          </cell>
          <cell r="D49" t="str">
            <v>Татьяна</v>
          </cell>
          <cell r="E49" t="str">
            <v>Санкт-Петербург</v>
          </cell>
          <cell r="F49">
            <v>507</v>
          </cell>
          <cell r="G49">
            <v>1</v>
          </cell>
        </row>
        <row r="50">
          <cell r="A50" t="str">
            <v>Петергоф2</v>
          </cell>
          <cell r="B50" t="str">
            <v>Петергоф</v>
          </cell>
          <cell r="C50" t="str">
            <v>Порческу</v>
          </cell>
          <cell r="D50" t="str">
            <v>Мариан</v>
          </cell>
          <cell r="E50" t="str">
            <v>Орел</v>
          </cell>
          <cell r="F50">
            <v>119</v>
          </cell>
          <cell r="G50">
            <v>2</v>
          </cell>
        </row>
        <row r="51">
          <cell r="A51" t="str">
            <v>Петергоф3</v>
          </cell>
          <cell r="B51" t="str">
            <v>Петергоф</v>
          </cell>
          <cell r="C51" t="str">
            <v>Ткаченко</v>
          </cell>
          <cell r="D51" t="str">
            <v>Алексей</v>
          </cell>
          <cell r="E51" t="str">
            <v>Санкт-Петербург</v>
          </cell>
          <cell r="F51">
            <v>151</v>
          </cell>
          <cell r="G51">
            <v>3</v>
          </cell>
        </row>
        <row r="52">
          <cell r="A52" t="str">
            <v>Петергоф4</v>
          </cell>
          <cell r="B52" t="str">
            <v>Петергоф</v>
          </cell>
          <cell r="C52" t="str">
            <v>Ткаченко</v>
          </cell>
          <cell r="D52" t="str">
            <v>Анна</v>
          </cell>
          <cell r="E52" t="str">
            <v>Санкт-Петербург</v>
          </cell>
          <cell r="F52">
            <v>150</v>
          </cell>
          <cell r="G52">
            <v>4</v>
          </cell>
        </row>
        <row r="53">
          <cell r="A53" t="str">
            <v>Роза ветров1</v>
          </cell>
          <cell r="B53" t="str">
            <v>Роза ветров</v>
          </cell>
          <cell r="C53" t="str">
            <v>Баринова</v>
          </cell>
          <cell r="D53" t="str">
            <v>Светлана</v>
          </cell>
          <cell r="E53" t="str">
            <v>Калуга</v>
          </cell>
          <cell r="F53">
            <v>12</v>
          </cell>
          <cell r="G53">
            <v>1</v>
          </cell>
        </row>
        <row r="54">
          <cell r="A54" t="str">
            <v>Роза ветров2</v>
          </cell>
          <cell r="B54" t="str">
            <v>Роза ветров</v>
          </cell>
          <cell r="C54" t="str">
            <v>Грачанац</v>
          </cell>
          <cell r="D54" t="str">
            <v>Наталья</v>
          </cell>
          <cell r="E54" t="str">
            <v>Москва</v>
          </cell>
          <cell r="F54">
            <v>31</v>
          </cell>
          <cell r="G54">
            <v>2</v>
          </cell>
        </row>
        <row r="55">
          <cell r="A55" t="str">
            <v>Роза ветров3</v>
          </cell>
          <cell r="B55" t="str">
            <v>Роза ветров</v>
          </cell>
          <cell r="C55" t="str">
            <v>Костина</v>
          </cell>
          <cell r="D55" t="str">
            <v>Марина</v>
          </cell>
          <cell r="E55" t="str">
            <v>Смоленск</v>
          </cell>
          <cell r="F55">
            <v>71</v>
          </cell>
          <cell r="G55">
            <v>3</v>
          </cell>
        </row>
        <row r="56">
          <cell r="A56" t="str">
            <v>Роза ветров4</v>
          </cell>
          <cell r="B56" t="str">
            <v>Роза ветров</v>
          </cell>
          <cell r="C56" t="str">
            <v>Шкредова</v>
          </cell>
          <cell r="D56" t="str">
            <v>Эвелина</v>
          </cell>
          <cell r="E56" t="str">
            <v>Смоленск</v>
          </cell>
          <cell r="F56">
            <v>161</v>
          </cell>
          <cell r="G56">
            <v>4</v>
          </cell>
        </row>
        <row r="57">
          <cell r="A57" t="str">
            <v>Три толстяка и Ко1</v>
          </cell>
          <cell r="B57" t="str">
            <v>Три толстяка и Ко</v>
          </cell>
          <cell r="C57" t="str">
            <v>Гришков</v>
          </cell>
          <cell r="D57" t="str">
            <v>Сергей</v>
          </cell>
          <cell r="E57" t="str">
            <v>Десногорск</v>
          </cell>
          <cell r="F57">
            <v>34</v>
          </cell>
          <cell r="G57">
            <v>1</v>
          </cell>
        </row>
        <row r="58">
          <cell r="A58" t="str">
            <v>Три толстяка и Ко2</v>
          </cell>
          <cell r="B58" t="str">
            <v>Три толстяка и Ко</v>
          </cell>
          <cell r="C58" t="str">
            <v>Дурынчев</v>
          </cell>
          <cell r="D58" t="str">
            <v>Евгений</v>
          </cell>
          <cell r="E58" t="str">
            <v>Десногорск</v>
          </cell>
          <cell r="F58">
            <v>45</v>
          </cell>
          <cell r="G58">
            <v>2</v>
          </cell>
        </row>
        <row r="59">
          <cell r="A59" t="str">
            <v>Три толстяка и Ко3</v>
          </cell>
          <cell r="B59" t="str">
            <v>Три толстяка и Ко</v>
          </cell>
          <cell r="C59" t="str">
            <v>Кривулин</v>
          </cell>
          <cell r="D59" t="str">
            <v>Виталий</v>
          </cell>
          <cell r="E59" t="str">
            <v>Десногорск</v>
          </cell>
          <cell r="F59">
            <v>76</v>
          </cell>
          <cell r="G59">
            <v>3</v>
          </cell>
        </row>
        <row r="60">
          <cell r="A60" t="str">
            <v>Три толстяка и Ко4</v>
          </cell>
          <cell r="B60" t="str">
            <v>Три толстяка и Ко</v>
          </cell>
          <cell r="C60" t="str">
            <v>Стрельчук</v>
          </cell>
          <cell r="D60" t="str">
            <v>Дмитрий</v>
          </cell>
          <cell r="E60" t="str">
            <v>Десногорск</v>
          </cell>
          <cell r="F60">
            <v>142</v>
          </cell>
          <cell r="G60">
            <v>4</v>
          </cell>
        </row>
        <row r="61">
          <cell r="A61" t="str">
            <v>Ударники1</v>
          </cell>
          <cell r="B61" t="str">
            <v>Ударники</v>
          </cell>
          <cell r="C61" t="str">
            <v>Брусиловская</v>
          </cell>
          <cell r="D61" t="str">
            <v>Наталья</v>
          </cell>
          <cell r="E61" t="str">
            <v>Москва</v>
          </cell>
          <cell r="F61">
            <v>473</v>
          </cell>
          <cell r="G61">
            <v>1</v>
          </cell>
        </row>
        <row r="62">
          <cell r="A62" t="str">
            <v>Ударники2</v>
          </cell>
          <cell r="B62" t="str">
            <v>Ударники</v>
          </cell>
          <cell r="C62" t="str">
            <v>Костин</v>
          </cell>
          <cell r="D62" t="str">
            <v>Игорь</v>
          </cell>
          <cell r="E62" t="str">
            <v>Москва</v>
          </cell>
          <cell r="F62">
            <v>368</v>
          </cell>
          <cell r="G62">
            <v>2</v>
          </cell>
        </row>
        <row r="63">
          <cell r="A63" t="str">
            <v>Ударники3</v>
          </cell>
          <cell r="B63" t="str">
            <v>Ударники</v>
          </cell>
          <cell r="C63" t="str">
            <v>Ливман</v>
          </cell>
          <cell r="D63" t="str">
            <v>Виталий</v>
          </cell>
          <cell r="E63" t="str">
            <v>Москва</v>
          </cell>
          <cell r="F63">
            <v>369</v>
          </cell>
          <cell r="G63">
            <v>3</v>
          </cell>
        </row>
        <row r="64">
          <cell r="A64" t="str">
            <v>Ударники4</v>
          </cell>
          <cell r="B64" t="str">
            <v>Ударники</v>
          </cell>
          <cell r="C64" t="str">
            <v>Ницинский</v>
          </cell>
          <cell r="D64" t="str">
            <v>Станислав</v>
          </cell>
          <cell r="E64" t="str">
            <v>Москва</v>
          </cell>
          <cell r="F64">
            <v>244</v>
          </cell>
          <cell r="G64">
            <v>4</v>
          </cell>
        </row>
        <row r="65">
          <cell r="A65" t="str">
            <v>Унисон1</v>
          </cell>
          <cell r="B65" t="str">
            <v>Унисон</v>
          </cell>
          <cell r="C65" t="str">
            <v>Артюхина</v>
          </cell>
          <cell r="D65" t="str">
            <v>Елена</v>
          </cell>
          <cell r="E65" t="str">
            <v>Москва</v>
          </cell>
          <cell r="F65">
            <v>8</v>
          </cell>
          <cell r="G65">
            <v>1</v>
          </cell>
        </row>
        <row r="66">
          <cell r="A66" t="str">
            <v>Унисон2</v>
          </cell>
          <cell r="B66" t="str">
            <v>Унисон</v>
          </cell>
          <cell r="C66" t="str">
            <v>Окунев</v>
          </cell>
          <cell r="D66" t="str">
            <v>Александр</v>
          </cell>
          <cell r="E66" t="str">
            <v>Калуга</v>
          </cell>
          <cell r="F66">
            <v>105</v>
          </cell>
          <cell r="G66">
            <v>2</v>
          </cell>
        </row>
        <row r="67">
          <cell r="A67" t="str">
            <v>Унисон3</v>
          </cell>
          <cell r="B67" t="str">
            <v>Унисон</v>
          </cell>
          <cell r="C67" t="str">
            <v>Окунева</v>
          </cell>
          <cell r="D67" t="str">
            <v>Лариса</v>
          </cell>
          <cell r="E67" t="str">
            <v>Калуга</v>
          </cell>
          <cell r="F67">
            <v>107</v>
          </cell>
          <cell r="G67">
            <v>3</v>
          </cell>
        </row>
        <row r="68">
          <cell r="A68" t="str">
            <v>Унисон4</v>
          </cell>
          <cell r="B68" t="str">
            <v>Унисон</v>
          </cell>
          <cell r="C68" t="str">
            <v>Яковлева</v>
          </cell>
          <cell r="D68" t="str">
            <v>Анастасия</v>
          </cell>
          <cell r="E68" t="str">
            <v>Москва</v>
          </cell>
          <cell r="F68">
            <v>197</v>
          </cell>
          <cell r="G68">
            <v>4</v>
          </cell>
        </row>
        <row r="69">
          <cell r="A69" t="str">
            <v>Феррари1</v>
          </cell>
          <cell r="B69" t="str">
            <v>Феррари</v>
          </cell>
          <cell r="C69" t="str">
            <v>Байкова</v>
          </cell>
          <cell r="D69" t="str">
            <v>Елена</v>
          </cell>
          <cell r="E69" t="str">
            <v>Смоленск</v>
          </cell>
          <cell r="F69">
            <v>308</v>
          </cell>
          <cell r="G69">
            <v>1</v>
          </cell>
        </row>
        <row r="70">
          <cell r="A70" t="str">
            <v>Феррари2</v>
          </cell>
          <cell r="B70" t="str">
            <v>Феррари</v>
          </cell>
          <cell r="C70" t="str">
            <v>Борисова</v>
          </cell>
          <cell r="D70" t="str">
            <v>Катерина</v>
          </cell>
          <cell r="E70" t="str">
            <v>Москва</v>
          </cell>
          <cell r="F70">
            <v>21</v>
          </cell>
          <cell r="G70">
            <v>2</v>
          </cell>
        </row>
        <row r="71">
          <cell r="A71" t="str">
            <v>Феррари3</v>
          </cell>
          <cell r="B71" t="str">
            <v>Феррари</v>
          </cell>
          <cell r="C71" t="str">
            <v>Борисова</v>
          </cell>
          <cell r="D71" t="str">
            <v>Лилия</v>
          </cell>
          <cell r="E71" t="str">
            <v>Москва</v>
          </cell>
          <cell r="F71">
            <v>22</v>
          </cell>
          <cell r="G71">
            <v>3</v>
          </cell>
        </row>
        <row r="72">
          <cell r="A72" t="str">
            <v>Форсаж1</v>
          </cell>
          <cell r="B72" t="str">
            <v>Форсаж</v>
          </cell>
          <cell r="C72" t="str">
            <v>Бахтурин</v>
          </cell>
          <cell r="D72" t="str">
            <v>Виталий</v>
          </cell>
          <cell r="E72" t="str">
            <v>Москва</v>
          </cell>
          <cell r="F72">
            <v>13</v>
          </cell>
          <cell r="G72">
            <v>1</v>
          </cell>
        </row>
        <row r="73">
          <cell r="A73" t="str">
            <v>Форсаж2</v>
          </cell>
          <cell r="B73" t="str">
            <v>Форсаж</v>
          </cell>
          <cell r="C73" t="str">
            <v>Лютиков</v>
          </cell>
          <cell r="D73" t="str">
            <v>Александр</v>
          </cell>
          <cell r="E73" t="str">
            <v>Москва</v>
          </cell>
          <cell r="F73">
            <v>83</v>
          </cell>
          <cell r="G73">
            <v>2</v>
          </cell>
        </row>
        <row r="74">
          <cell r="A74" t="str">
            <v>Форсаж3</v>
          </cell>
          <cell r="B74" t="str">
            <v>Форсаж</v>
          </cell>
          <cell r="C74" t="str">
            <v>Тихонов</v>
          </cell>
          <cell r="D74" t="str">
            <v>Дмитрий</v>
          </cell>
          <cell r="E74" t="str">
            <v>Москва</v>
          </cell>
          <cell r="F74">
            <v>149</v>
          </cell>
          <cell r="G74">
            <v>3</v>
          </cell>
        </row>
        <row r="75">
          <cell r="A75" t="str">
            <v>Форсаж4</v>
          </cell>
          <cell r="B75" t="str">
            <v>Форсаж</v>
          </cell>
          <cell r="C75" t="str">
            <v>Уткин</v>
          </cell>
          <cell r="D75" t="str">
            <v>Андрей</v>
          </cell>
          <cell r="E75" t="str">
            <v>Смоленск</v>
          </cell>
          <cell r="F75">
            <v>348</v>
          </cell>
          <cell r="G75">
            <v>4</v>
          </cell>
        </row>
        <row r="76">
          <cell r="A76" t="str">
            <v>ШАЛуны1</v>
          </cell>
          <cell r="B76" t="str">
            <v>ШАЛуны</v>
          </cell>
          <cell r="C76" t="str">
            <v>Анухин</v>
          </cell>
          <cell r="D76" t="str">
            <v>Антон</v>
          </cell>
          <cell r="E76" t="str">
            <v>Вологда</v>
          </cell>
          <cell r="F76">
            <v>7</v>
          </cell>
          <cell r="G76">
            <v>1</v>
          </cell>
        </row>
        <row r="77">
          <cell r="A77" t="str">
            <v>ШАЛуны2</v>
          </cell>
          <cell r="B77" t="str">
            <v>ШАЛуны</v>
          </cell>
          <cell r="C77" t="str">
            <v>Лямунов</v>
          </cell>
          <cell r="D77" t="str">
            <v>Никита</v>
          </cell>
          <cell r="E77" t="str">
            <v>Вологда</v>
          </cell>
          <cell r="F77">
            <v>84</v>
          </cell>
          <cell r="G77">
            <v>2</v>
          </cell>
        </row>
        <row r="78">
          <cell r="A78" t="str">
            <v>ШАЛуны3</v>
          </cell>
          <cell r="B78" t="str">
            <v>ШАЛуны</v>
          </cell>
          <cell r="C78" t="str">
            <v>Шевченко</v>
          </cell>
          <cell r="D78" t="str">
            <v>Андрей</v>
          </cell>
          <cell r="E78" t="str">
            <v>Москва</v>
          </cell>
          <cell r="F78">
            <v>158</v>
          </cell>
          <cell r="G78">
            <v>3</v>
          </cell>
        </row>
        <row r="79">
          <cell r="A79" t="str">
            <v>Экип Каскет1</v>
          </cell>
          <cell r="B79" t="str">
            <v>Экип Каскет</v>
          </cell>
          <cell r="C79" t="str">
            <v>Капран</v>
          </cell>
          <cell r="D79" t="str">
            <v>Сергей</v>
          </cell>
          <cell r="E79" t="str">
            <v>Ставрополь</v>
          </cell>
          <cell r="F79">
            <v>239</v>
          </cell>
          <cell r="G79">
            <v>1</v>
          </cell>
        </row>
        <row r="80">
          <cell r="A80" t="str">
            <v>Экип Каскет2</v>
          </cell>
          <cell r="B80" t="str">
            <v>Экип Каскет</v>
          </cell>
          <cell r="C80" t="str">
            <v>Карасев</v>
          </cell>
          <cell r="D80" t="str">
            <v>Виталий</v>
          </cell>
          <cell r="E80" t="str">
            <v>Москва</v>
          </cell>
          <cell r="F80">
            <v>423</v>
          </cell>
          <cell r="G80">
            <v>2</v>
          </cell>
        </row>
        <row r="81">
          <cell r="A81" t="str">
            <v>Экип Каскет3</v>
          </cell>
          <cell r="B81" t="str">
            <v>Экип Каскет</v>
          </cell>
          <cell r="C81" t="str">
            <v>Колпаков</v>
          </cell>
          <cell r="D81" t="str">
            <v>Петр</v>
          </cell>
          <cell r="E81" t="str">
            <v>Санкт-Петербург</v>
          </cell>
          <cell r="F81">
            <v>65</v>
          </cell>
          <cell r="G81">
            <v>3</v>
          </cell>
        </row>
        <row r="82">
          <cell r="A82" t="str">
            <v>Экип Каскет4</v>
          </cell>
          <cell r="B82" t="str">
            <v>Экип Каскет</v>
          </cell>
          <cell r="C82" t="str">
            <v>Овчинников</v>
          </cell>
          <cell r="D82" t="str">
            <v>Тимофей</v>
          </cell>
          <cell r="E82" t="str">
            <v>Москва</v>
          </cell>
          <cell r="F82">
            <v>104</v>
          </cell>
          <cell r="G82">
            <v>4</v>
          </cell>
        </row>
        <row r="83">
          <cell r="A83" t="str">
            <v>Энергия1</v>
          </cell>
          <cell r="B83" t="str">
            <v>Энергия</v>
          </cell>
          <cell r="C83" t="str">
            <v>Дробков</v>
          </cell>
          <cell r="D83" t="str">
            <v>Руслан</v>
          </cell>
          <cell r="E83" t="str">
            <v>Десногорск</v>
          </cell>
          <cell r="F83">
            <v>403</v>
          </cell>
          <cell r="G83">
            <v>1</v>
          </cell>
        </row>
        <row r="84">
          <cell r="A84" t="str">
            <v>Энергия2</v>
          </cell>
          <cell r="B84" t="str">
            <v>Энергия</v>
          </cell>
          <cell r="C84" t="str">
            <v>Еремеев</v>
          </cell>
          <cell r="D84" t="str">
            <v>Сергей</v>
          </cell>
          <cell r="E84" t="str">
            <v>Десногорск</v>
          </cell>
          <cell r="F84">
            <v>402</v>
          </cell>
          <cell r="G84">
            <v>2</v>
          </cell>
        </row>
        <row r="85">
          <cell r="A85" t="str">
            <v>Энергия3</v>
          </cell>
          <cell r="B85" t="str">
            <v>Энергия</v>
          </cell>
          <cell r="C85" t="str">
            <v>Санников</v>
          </cell>
          <cell r="D85" t="str">
            <v>Олег</v>
          </cell>
          <cell r="E85" t="str">
            <v>Десногорск</v>
          </cell>
          <cell r="F85">
            <v>230</v>
          </cell>
          <cell r="G85">
            <v>3</v>
          </cell>
        </row>
        <row r="86">
          <cell r="A86" t="str">
            <v>Энергия4</v>
          </cell>
          <cell r="B86" t="str">
            <v>Энергия</v>
          </cell>
          <cell r="C86" t="str">
            <v>Санникова</v>
          </cell>
          <cell r="D86" t="str">
            <v>Лариса</v>
          </cell>
          <cell r="E86" t="str">
            <v>Десногорск</v>
          </cell>
          <cell r="F86">
            <v>379</v>
          </cell>
          <cell r="G86">
            <v>4</v>
          </cell>
        </row>
        <row r="87">
          <cell r="A87" t="str">
            <v>Эффект1</v>
          </cell>
          <cell r="B87" t="str">
            <v>Эффект</v>
          </cell>
          <cell r="C87" t="str">
            <v>Калинин</v>
          </cell>
          <cell r="D87" t="str">
            <v>Виталий</v>
          </cell>
          <cell r="E87" t="str">
            <v>Москва</v>
          </cell>
          <cell r="F87">
            <v>57</v>
          </cell>
          <cell r="G87">
            <v>1</v>
          </cell>
        </row>
        <row r="88">
          <cell r="A88" t="str">
            <v>Эффект2</v>
          </cell>
          <cell r="B88" t="str">
            <v>Эффект</v>
          </cell>
          <cell r="C88" t="str">
            <v>Москова</v>
          </cell>
          <cell r="D88" t="str">
            <v>Наталья</v>
          </cell>
          <cell r="E88" t="str">
            <v>Москва</v>
          </cell>
          <cell r="F88">
            <v>184</v>
          </cell>
          <cell r="G88">
            <v>2</v>
          </cell>
        </row>
        <row r="89">
          <cell r="A89" t="str">
            <v>Эффект3</v>
          </cell>
          <cell r="B89" t="str">
            <v>Эффект</v>
          </cell>
          <cell r="C89" t="str">
            <v>Сидоров</v>
          </cell>
          <cell r="D89" t="str">
            <v>Виталий</v>
          </cell>
          <cell r="E89" t="str">
            <v>Москва</v>
          </cell>
          <cell r="F89">
            <v>134</v>
          </cell>
          <cell r="G89">
            <v>3</v>
          </cell>
        </row>
        <row r="90">
          <cell r="A90" t="str">
            <v>Эффект4</v>
          </cell>
          <cell r="B90" t="str">
            <v>Эффект</v>
          </cell>
          <cell r="C90" t="str">
            <v>Сидорова</v>
          </cell>
          <cell r="D90" t="str">
            <v>Людмила</v>
          </cell>
          <cell r="E90" t="str">
            <v>Москва</v>
          </cell>
          <cell r="F90">
            <v>216</v>
          </cell>
          <cell r="G90">
            <v>4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"/>
  <sheetViews>
    <sheetView workbookViewId="0">
      <selection activeCell="L13" sqref="L13"/>
    </sheetView>
  </sheetViews>
  <sheetFormatPr defaultColWidth="12.85546875" defaultRowHeight="18" customHeight="1" x14ac:dyDescent="0.25"/>
  <cols>
    <col min="1" max="1" width="3.85546875" style="51" customWidth="1"/>
    <col min="2" max="2" width="26.42578125" style="51" customWidth="1"/>
    <col min="3" max="10" width="8.42578125" style="51" customWidth="1"/>
    <col min="11" max="13" width="10.28515625" style="51" customWidth="1"/>
    <col min="14" max="254" width="13" style="51" customWidth="1"/>
    <col min="255" max="16384" width="12.85546875" style="52"/>
  </cols>
  <sheetData>
    <row r="1" spans="1:13" ht="15.75" x14ac:dyDescent="0.25">
      <c r="A1" s="64" t="s">
        <v>95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" x14ac:dyDescent="0.25">
      <c r="A2" s="53" t="s">
        <v>55</v>
      </c>
      <c r="B2" s="53" t="s">
        <v>0</v>
      </c>
      <c r="C2" s="53">
        <v>1</v>
      </c>
      <c r="D2" s="53">
        <v>2</v>
      </c>
      <c r="E2" s="53">
        <v>3</v>
      </c>
      <c r="F2" s="53">
        <v>4</v>
      </c>
      <c r="G2" s="53">
        <v>5</v>
      </c>
      <c r="H2" s="53">
        <v>6</v>
      </c>
      <c r="I2" s="53">
        <v>7</v>
      </c>
      <c r="J2" s="53">
        <v>8</v>
      </c>
      <c r="K2" s="63" t="s">
        <v>121</v>
      </c>
      <c r="L2" s="63" t="s">
        <v>122</v>
      </c>
      <c r="M2" s="63" t="s">
        <v>123</v>
      </c>
    </row>
    <row r="3" spans="1:13" ht="15" x14ac:dyDescent="0.25">
      <c r="A3" s="58">
        <v>1</v>
      </c>
      <c r="B3" s="59" t="s">
        <v>33</v>
      </c>
      <c r="C3" s="55"/>
      <c r="D3" s="56" t="s">
        <v>61</v>
      </c>
      <c r="E3" s="56" t="s">
        <v>62</v>
      </c>
      <c r="F3" s="56" t="s">
        <v>63</v>
      </c>
      <c r="G3" s="56" t="s">
        <v>64</v>
      </c>
      <c r="H3" s="56" t="s">
        <v>62</v>
      </c>
      <c r="I3" s="56" t="s">
        <v>65</v>
      </c>
      <c r="J3" s="56" t="s">
        <v>66</v>
      </c>
      <c r="K3" s="56">
        <v>6</v>
      </c>
      <c r="L3" s="56">
        <v>18</v>
      </c>
      <c r="M3" s="60">
        <v>1</v>
      </c>
    </row>
    <row r="4" spans="1:13" ht="15" x14ac:dyDescent="0.25">
      <c r="A4" s="58">
        <v>2</v>
      </c>
      <c r="B4" s="54" t="s">
        <v>56</v>
      </c>
      <c r="C4" s="56" t="s">
        <v>67</v>
      </c>
      <c r="D4" s="57" t="s">
        <v>7</v>
      </c>
      <c r="E4" s="56" t="s">
        <v>68</v>
      </c>
      <c r="F4" s="56" t="s">
        <v>69</v>
      </c>
      <c r="G4" s="56" t="s">
        <v>70</v>
      </c>
      <c r="H4" s="56" t="s">
        <v>67</v>
      </c>
      <c r="I4" s="56" t="s">
        <v>71</v>
      </c>
      <c r="J4" s="56" t="s">
        <v>72</v>
      </c>
      <c r="K4" s="56">
        <v>3</v>
      </c>
      <c r="L4" s="56">
        <v>-12</v>
      </c>
      <c r="M4" s="56">
        <v>5</v>
      </c>
    </row>
    <row r="5" spans="1:13" ht="15" x14ac:dyDescent="0.25">
      <c r="A5" s="58">
        <v>3</v>
      </c>
      <c r="B5" s="54" t="s">
        <v>57</v>
      </c>
      <c r="C5" s="56" t="s">
        <v>73</v>
      </c>
      <c r="D5" s="56" t="s">
        <v>74</v>
      </c>
      <c r="E5" s="57" t="s">
        <v>7</v>
      </c>
      <c r="F5" s="56" t="s">
        <v>75</v>
      </c>
      <c r="G5" s="56" t="s">
        <v>75</v>
      </c>
      <c r="H5" s="56" t="s">
        <v>76</v>
      </c>
      <c r="I5" s="56" t="s">
        <v>77</v>
      </c>
      <c r="J5" s="56" t="s">
        <v>78</v>
      </c>
      <c r="K5" s="56">
        <v>2</v>
      </c>
      <c r="L5" s="56">
        <v>-17</v>
      </c>
      <c r="M5" s="56">
        <v>7</v>
      </c>
    </row>
    <row r="6" spans="1:13" ht="15" x14ac:dyDescent="0.25">
      <c r="A6" s="58">
        <v>4</v>
      </c>
      <c r="B6" s="54" t="s">
        <v>58</v>
      </c>
      <c r="C6" s="56" t="s">
        <v>79</v>
      </c>
      <c r="D6" s="56" t="s">
        <v>80</v>
      </c>
      <c r="E6" s="56" t="s">
        <v>81</v>
      </c>
      <c r="F6" s="57" t="s">
        <v>7</v>
      </c>
      <c r="G6" s="56" t="s">
        <v>82</v>
      </c>
      <c r="H6" s="56" t="s">
        <v>83</v>
      </c>
      <c r="I6" s="56" t="s">
        <v>77</v>
      </c>
      <c r="J6" s="56" t="s">
        <v>64</v>
      </c>
      <c r="K6" s="56">
        <v>2</v>
      </c>
      <c r="L6" s="56">
        <v>-11</v>
      </c>
      <c r="M6" s="56">
        <v>6</v>
      </c>
    </row>
    <row r="7" spans="1:13" ht="15" x14ac:dyDescent="0.25">
      <c r="A7" s="58">
        <v>5</v>
      </c>
      <c r="B7" s="59" t="s">
        <v>38</v>
      </c>
      <c r="C7" s="56" t="s">
        <v>77</v>
      </c>
      <c r="D7" s="56" t="s">
        <v>84</v>
      </c>
      <c r="E7" s="56" t="s">
        <v>81</v>
      </c>
      <c r="F7" s="56" t="s">
        <v>85</v>
      </c>
      <c r="G7" s="57" t="s">
        <v>7</v>
      </c>
      <c r="H7" s="56" t="s">
        <v>85</v>
      </c>
      <c r="I7" s="56" t="s">
        <v>65</v>
      </c>
      <c r="J7" s="56" t="s">
        <v>86</v>
      </c>
      <c r="K7" s="56">
        <v>5</v>
      </c>
      <c r="L7" s="56">
        <v>11</v>
      </c>
      <c r="M7" s="60">
        <v>2</v>
      </c>
    </row>
    <row r="8" spans="1:13" ht="15" x14ac:dyDescent="0.25">
      <c r="A8" s="58">
        <v>6</v>
      </c>
      <c r="B8" s="59" t="s">
        <v>40</v>
      </c>
      <c r="C8" s="56" t="s">
        <v>73</v>
      </c>
      <c r="D8" s="56" t="s">
        <v>61</v>
      </c>
      <c r="E8" s="56" t="s">
        <v>87</v>
      </c>
      <c r="F8" s="56" t="s">
        <v>88</v>
      </c>
      <c r="G8" s="56" t="s">
        <v>82</v>
      </c>
      <c r="H8" s="57" t="s">
        <v>7</v>
      </c>
      <c r="I8" s="56" t="s">
        <v>85</v>
      </c>
      <c r="J8" s="56" t="s">
        <v>76</v>
      </c>
      <c r="K8" s="56">
        <v>4</v>
      </c>
      <c r="L8" s="56">
        <v>-3</v>
      </c>
      <c r="M8" s="60">
        <v>3</v>
      </c>
    </row>
    <row r="9" spans="1:13" ht="15" x14ac:dyDescent="0.25">
      <c r="A9" s="58">
        <v>7</v>
      </c>
      <c r="B9" s="54" t="s">
        <v>59</v>
      </c>
      <c r="C9" s="56" t="s">
        <v>89</v>
      </c>
      <c r="D9" s="56" t="s">
        <v>90</v>
      </c>
      <c r="E9" s="56" t="s">
        <v>64</v>
      </c>
      <c r="F9" s="56" t="s">
        <v>64</v>
      </c>
      <c r="G9" s="56" t="s">
        <v>89</v>
      </c>
      <c r="H9" s="56" t="s">
        <v>82</v>
      </c>
      <c r="I9" s="57" t="s">
        <v>7</v>
      </c>
      <c r="J9" s="56" t="s">
        <v>91</v>
      </c>
      <c r="K9" s="56">
        <v>4</v>
      </c>
      <c r="L9" s="56">
        <v>13</v>
      </c>
      <c r="M9" s="56">
        <v>4</v>
      </c>
    </row>
    <row r="10" spans="1:13" ht="15" x14ac:dyDescent="0.25">
      <c r="A10" s="58">
        <v>8</v>
      </c>
      <c r="B10" s="62" t="s">
        <v>60</v>
      </c>
      <c r="C10" s="56" t="s">
        <v>92</v>
      </c>
      <c r="D10" s="56" t="s">
        <v>78</v>
      </c>
      <c r="E10" s="56" t="s">
        <v>72</v>
      </c>
      <c r="F10" s="56" t="s">
        <v>77</v>
      </c>
      <c r="G10" s="56" t="s">
        <v>93</v>
      </c>
      <c r="H10" s="56" t="s">
        <v>87</v>
      </c>
      <c r="I10" s="56" t="s">
        <v>94</v>
      </c>
      <c r="J10" s="57" t="s">
        <v>7</v>
      </c>
      <c r="K10" s="56">
        <v>2</v>
      </c>
      <c r="L10" s="56">
        <v>1</v>
      </c>
      <c r="M10" s="56">
        <v>8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O40"/>
  <sheetViews>
    <sheetView zoomScaleNormal="100" workbookViewId="0">
      <selection activeCell="K29" sqref="K29"/>
    </sheetView>
  </sheetViews>
  <sheetFormatPr defaultRowHeight="15" customHeight="1" x14ac:dyDescent="0.25"/>
  <cols>
    <col min="1" max="1" width="5" style="39" customWidth="1"/>
    <col min="2" max="15" width="9.140625" style="27" customWidth="1"/>
    <col min="16" max="16384" width="9.140625" style="27"/>
  </cols>
  <sheetData>
    <row r="1" spans="1:13" ht="59.25" customHeight="1" x14ac:dyDescent="0.25">
      <c r="B1" s="84" t="s">
        <v>10</v>
      </c>
      <c r="C1" s="84"/>
      <c r="D1" s="84"/>
      <c r="E1" s="84"/>
      <c r="F1" s="84"/>
      <c r="G1" s="84"/>
      <c r="H1" s="84"/>
      <c r="I1" s="84"/>
      <c r="J1" s="84"/>
      <c r="K1" s="84"/>
    </row>
    <row r="2" spans="1:13" ht="15" customHeight="1" x14ac:dyDescent="0.25">
      <c r="C2" s="34"/>
    </row>
    <row r="3" spans="1:13" ht="15" customHeight="1" x14ac:dyDescent="0.25">
      <c r="C3" s="34"/>
    </row>
    <row r="4" spans="1:13" ht="15" customHeight="1" x14ac:dyDescent="0.25">
      <c r="A4" s="39" t="s">
        <v>45</v>
      </c>
      <c r="B4" s="100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Джокер</v>
      </c>
      <c r="C4" s="102"/>
      <c r="D4" s="26">
        <v>13</v>
      </c>
      <c r="E4" s="28"/>
    </row>
    <row r="5" spans="1:13" ht="15" customHeight="1" x14ac:dyDescent="0.25">
      <c r="A5" s="39">
        <v>3</v>
      </c>
      <c r="C5" s="34"/>
      <c r="E5" s="29"/>
    </row>
    <row r="6" spans="1:13" ht="15" customHeight="1" x14ac:dyDescent="0.25">
      <c r="B6" s="33" t="s">
        <v>9</v>
      </c>
      <c r="C6" s="34">
        <v>1</v>
      </c>
      <c r="E6" s="30"/>
      <c r="F6" s="99" t="str">
        <f ca="1">IF(ISBLANK(D4),"",IF(D4&gt;D8,B4,B8))</f>
        <v>Джокер</v>
      </c>
      <c r="G6" s="102"/>
      <c r="H6" s="26">
        <v>7</v>
      </c>
      <c r="I6" s="28"/>
    </row>
    <row r="7" spans="1:13" ht="15" customHeight="1" x14ac:dyDescent="0.25">
      <c r="C7" s="34"/>
      <c r="E7" s="30"/>
      <c r="I7" s="29"/>
    </row>
    <row r="8" spans="1:13" ht="15" customHeight="1" x14ac:dyDescent="0.25">
      <c r="A8" s="39" t="s">
        <v>47</v>
      </c>
      <c r="B8" s="100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/>
      </c>
      <c r="C8" s="102"/>
      <c r="D8" s="26"/>
      <c r="E8" s="31"/>
      <c r="I8" s="30"/>
    </row>
    <row r="9" spans="1:13" ht="15" customHeight="1" x14ac:dyDescent="0.25">
      <c r="A9" s="39">
        <v>4</v>
      </c>
      <c r="C9" s="34"/>
      <c r="I9" s="30"/>
    </row>
    <row r="10" spans="1:13" ht="15" customHeight="1" x14ac:dyDescent="0.25">
      <c r="C10" s="34"/>
      <c r="G10" s="33" t="s">
        <v>54</v>
      </c>
      <c r="H10" s="34"/>
      <c r="I10" s="30"/>
      <c r="J10" s="99" t="str">
        <f ca="1">IF(ISBLANK(H6),"",IF(H6&gt;H14,F6,F14))</f>
        <v>Шторм</v>
      </c>
      <c r="K10" s="100"/>
      <c r="L10" s="26">
        <v>13</v>
      </c>
      <c r="M10" s="28"/>
    </row>
    <row r="11" spans="1:13" ht="15" customHeight="1" x14ac:dyDescent="0.25">
      <c r="C11" s="34"/>
      <c r="I11" s="30"/>
      <c r="M11" s="29"/>
    </row>
    <row r="12" spans="1:13" ht="15" customHeight="1" x14ac:dyDescent="0.25">
      <c r="A12" s="39" t="s">
        <v>46</v>
      </c>
      <c r="B12" s="100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Шторм</v>
      </c>
      <c r="C12" s="102"/>
      <c r="D12" s="26">
        <v>13</v>
      </c>
      <c r="E12" s="28"/>
      <c r="I12" s="30"/>
      <c r="M12" s="30"/>
    </row>
    <row r="13" spans="1:13" ht="15" customHeight="1" x14ac:dyDescent="0.25">
      <c r="A13" s="39">
        <v>3</v>
      </c>
      <c r="C13" s="34"/>
      <c r="E13" s="29"/>
      <c r="I13" s="30"/>
      <c r="M13" s="30"/>
    </row>
    <row r="14" spans="1:13" ht="15" customHeight="1" x14ac:dyDescent="0.25">
      <c r="B14" s="33" t="s">
        <v>9</v>
      </c>
      <c r="C14" s="34">
        <v>2</v>
      </c>
      <c r="E14" s="30"/>
      <c r="F14" s="99" t="str">
        <f ca="1">IF(ISBLANK(D12),"",IF(D12&gt;D16,B12,B16))</f>
        <v>Шторм</v>
      </c>
      <c r="G14" s="102"/>
      <c r="H14" s="26">
        <v>13</v>
      </c>
      <c r="I14" s="31"/>
      <c r="M14" s="30"/>
    </row>
    <row r="15" spans="1:13" ht="15" customHeight="1" x14ac:dyDescent="0.25">
      <c r="E15" s="30"/>
      <c r="M15" s="30"/>
    </row>
    <row r="16" spans="1:13" ht="15" customHeight="1" x14ac:dyDescent="0.25">
      <c r="A16" s="39" t="s">
        <v>48</v>
      </c>
      <c r="B16" s="100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БИП</v>
      </c>
      <c r="C16" s="102"/>
      <c r="D16" s="26">
        <v>0</v>
      </c>
      <c r="E16" s="31"/>
      <c r="M16" s="30"/>
    </row>
    <row r="17" spans="1:15" ht="15" customHeight="1" x14ac:dyDescent="0.25">
      <c r="A17" s="39">
        <v>4</v>
      </c>
      <c r="M17" s="30"/>
    </row>
    <row r="18" spans="1:15" ht="15" customHeight="1" x14ac:dyDescent="0.25">
      <c r="B18" s="33"/>
      <c r="K18" s="33" t="s">
        <v>9</v>
      </c>
      <c r="L18" s="34"/>
      <c r="M18" s="30"/>
      <c r="N18" s="99" t="str">
        <f ca="1">IF(ISBLANK(L10),"",IF(L10&gt;L26,J10,J26))</f>
        <v>Шторм</v>
      </c>
      <c r="O18" s="100"/>
    </row>
    <row r="19" spans="1:15" ht="15" customHeight="1" x14ac:dyDescent="0.25">
      <c r="M19" s="30"/>
    </row>
    <row r="20" spans="1:15" ht="15" customHeight="1" x14ac:dyDescent="0.25">
      <c r="A20" s="39" t="s">
        <v>47</v>
      </c>
      <c r="B20" s="100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Даурия</v>
      </c>
      <c r="C20" s="102"/>
      <c r="D20" s="26">
        <v>13</v>
      </c>
      <c r="E20" s="28"/>
      <c r="M20" s="30"/>
    </row>
    <row r="21" spans="1:15" ht="15" customHeight="1" x14ac:dyDescent="0.25">
      <c r="A21" s="39">
        <v>3</v>
      </c>
      <c r="E21" s="29"/>
      <c r="M21" s="30"/>
    </row>
    <row r="22" spans="1:15" ht="15" customHeight="1" x14ac:dyDescent="0.25">
      <c r="B22" s="33" t="s">
        <v>9</v>
      </c>
      <c r="C22" s="34">
        <v>7</v>
      </c>
      <c r="E22" s="30"/>
      <c r="F22" s="99" t="str">
        <f ca="1">IF(ISBLANK(D20),"",IF(D20&gt;D24,B20,B24))</f>
        <v>Даурия</v>
      </c>
      <c r="G22" s="102"/>
      <c r="H22" s="26">
        <v>13</v>
      </c>
      <c r="I22" s="28"/>
      <c r="M22" s="30"/>
    </row>
    <row r="23" spans="1:15" ht="15" customHeight="1" x14ac:dyDescent="0.25">
      <c r="E23" s="30"/>
      <c r="I23" s="29"/>
      <c r="M23" s="30"/>
    </row>
    <row r="24" spans="1:15" ht="15" customHeight="1" x14ac:dyDescent="0.25">
      <c r="A24" s="39" t="s">
        <v>45</v>
      </c>
      <c r="B24" s="100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Три толстяка</v>
      </c>
      <c r="C24" s="102"/>
      <c r="D24" s="26">
        <v>10</v>
      </c>
      <c r="E24" s="31"/>
      <c r="I24" s="30"/>
      <c r="M24" s="30"/>
    </row>
    <row r="25" spans="1:15" ht="15" customHeight="1" x14ac:dyDescent="0.25">
      <c r="A25" s="39">
        <v>4</v>
      </c>
      <c r="I25" s="30"/>
      <c r="M25" s="30"/>
    </row>
    <row r="26" spans="1:15" ht="15" customHeight="1" x14ac:dyDescent="0.25">
      <c r="G26" s="33" t="s">
        <v>9</v>
      </c>
      <c r="H26" s="34">
        <v>7</v>
      </c>
      <c r="I26" s="30"/>
      <c r="J26" s="99" t="str">
        <f ca="1">IF(ISBLANK(H22),"",IF(H22&gt;H30,F22,F30))</f>
        <v>Даурия</v>
      </c>
      <c r="K26" s="102"/>
      <c r="L26" s="26">
        <v>9</v>
      </c>
      <c r="M26" s="31"/>
    </row>
    <row r="27" spans="1:15" ht="15" customHeight="1" x14ac:dyDescent="0.25">
      <c r="I27" s="30"/>
    </row>
    <row r="28" spans="1:15" ht="15" customHeight="1" x14ac:dyDescent="0.25">
      <c r="A28" s="39" t="s">
        <v>48</v>
      </c>
      <c r="B28" s="100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Форсаж</v>
      </c>
      <c r="C28" s="102"/>
      <c r="D28" s="26">
        <v>12</v>
      </c>
      <c r="E28" s="28"/>
      <c r="I28" s="30"/>
    </row>
    <row r="29" spans="1:15" ht="15" customHeight="1" x14ac:dyDescent="0.25">
      <c r="A29" s="39">
        <v>3</v>
      </c>
      <c r="E29" s="29"/>
      <c r="I29" s="30"/>
    </row>
    <row r="30" spans="1:15" ht="15" customHeight="1" x14ac:dyDescent="0.25">
      <c r="B30" s="33" t="s">
        <v>9</v>
      </c>
      <c r="C30" s="34">
        <v>8</v>
      </c>
      <c r="E30" s="30"/>
      <c r="F30" s="99" t="str">
        <f ca="1">IF(ISBLANK(D28),"",IF(D28&gt;D32,B28,B32))</f>
        <v>Энергия</v>
      </c>
      <c r="G30" s="102"/>
      <c r="H30" s="26">
        <v>6</v>
      </c>
      <c r="I30" s="31"/>
    </row>
    <row r="31" spans="1:15" ht="15" customHeight="1" x14ac:dyDescent="0.25">
      <c r="E31" s="30"/>
    </row>
    <row r="32" spans="1:15" ht="15" customHeight="1" x14ac:dyDescent="0.25">
      <c r="A32" s="39" t="s">
        <v>46</v>
      </c>
      <c r="B32" s="100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Энергия</v>
      </c>
      <c r="C32" s="102"/>
      <c r="D32" s="26">
        <v>13</v>
      </c>
      <c r="E32" s="31"/>
    </row>
    <row r="33" spans="1:7" ht="15" customHeight="1" x14ac:dyDescent="0.25">
      <c r="A33" s="39">
        <v>4</v>
      </c>
    </row>
    <row r="34" spans="1:7" ht="15" customHeight="1" x14ac:dyDescent="0.25">
      <c r="A34" s="48"/>
      <c r="C34" s="40" t="s">
        <v>12</v>
      </c>
    </row>
    <row r="35" spans="1:7" ht="15" customHeight="1" x14ac:dyDescent="0.25">
      <c r="A35" s="48"/>
    </row>
    <row r="36" spans="1:7" ht="15" customHeight="1" x14ac:dyDescent="0.25">
      <c r="A36" s="48"/>
      <c r="B36" s="100" t="s">
        <v>32</v>
      </c>
      <c r="C36" s="102"/>
      <c r="D36" s="26">
        <v>5</v>
      </c>
      <c r="E36" s="28"/>
      <c r="F36" s="103"/>
      <c r="G36" s="103"/>
    </row>
    <row r="37" spans="1:7" ht="15" customHeight="1" x14ac:dyDescent="0.25">
      <c r="A37" s="48"/>
      <c r="E37" s="29"/>
    </row>
    <row r="38" spans="1:7" ht="15" customHeight="1" x14ac:dyDescent="0.25">
      <c r="A38" s="48"/>
      <c r="C38" s="33" t="s">
        <v>9</v>
      </c>
      <c r="E38" s="30"/>
      <c r="F38" s="99" t="str">
        <f>IF(ISBLANK(D36),"",IF(D36&gt;D40,B36,B40))</f>
        <v>Энергия</v>
      </c>
      <c r="G38" s="100"/>
    </row>
    <row r="39" spans="1:7" ht="15" customHeight="1" x14ac:dyDescent="0.25">
      <c r="A39" s="48"/>
      <c r="E39" s="30"/>
    </row>
    <row r="40" spans="1:7" ht="15" customHeight="1" x14ac:dyDescent="0.25">
      <c r="A40" s="48"/>
      <c r="B40" s="100" t="s">
        <v>39</v>
      </c>
      <c r="C40" s="102"/>
      <c r="D40" s="26">
        <v>13</v>
      </c>
      <c r="E40" s="31"/>
    </row>
  </sheetData>
  <mergeCells count="20">
    <mergeCell ref="B36:C36"/>
    <mergeCell ref="F36:G36"/>
    <mergeCell ref="F38:G38"/>
    <mergeCell ref="B40:C40"/>
    <mergeCell ref="J26:K26"/>
    <mergeCell ref="B24:C24"/>
    <mergeCell ref="B28:C28"/>
    <mergeCell ref="F30:G30"/>
    <mergeCell ref="B32:C32"/>
    <mergeCell ref="B12:C12"/>
    <mergeCell ref="N18:O18"/>
    <mergeCell ref="B20:C20"/>
    <mergeCell ref="F22:G22"/>
    <mergeCell ref="B16:C16"/>
    <mergeCell ref="F14:G14"/>
    <mergeCell ref="B1:K1"/>
    <mergeCell ref="B4:C4"/>
    <mergeCell ref="F6:G6"/>
    <mergeCell ref="B8:C8"/>
    <mergeCell ref="J10:K10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B67"/>
  <sheetViews>
    <sheetView topLeftCell="K7" workbookViewId="0">
      <selection activeCell="L28" sqref="L28:S43"/>
    </sheetView>
  </sheetViews>
  <sheetFormatPr defaultRowHeight="15" x14ac:dyDescent="0.25"/>
  <cols>
    <col min="9" max="10" width="9.140625" style="7"/>
    <col min="16" max="18" width="9.140625" customWidth="1"/>
  </cols>
  <sheetData>
    <row r="1" spans="1:28" x14ac:dyDescent="0.25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 x14ac:dyDescent="0.25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 x14ac:dyDescent="0.2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 x14ac:dyDescent="0.25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 x14ac:dyDescent="0.2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 x14ac:dyDescent="0.2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 x14ac:dyDescent="0.2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 x14ac:dyDescent="0.2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 x14ac:dyDescent="0.25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 x14ac:dyDescent="0.25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 x14ac:dyDescent="0.25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 x14ac:dyDescent="0.25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 x14ac:dyDescent="0.25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 x14ac:dyDescent="0.25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 x14ac:dyDescent="0.25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 x14ac:dyDescent="0.25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 x14ac:dyDescent="0.25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 x14ac:dyDescent="0.25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 x14ac:dyDescent="0.25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 x14ac:dyDescent="0.25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 x14ac:dyDescent="0.25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 x14ac:dyDescent="0.25">
      <c r="I24" s="7" t="e">
        <f>#REF!&amp;#REF!</f>
        <v>#REF!</v>
      </c>
      <c r="J24" s="7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 x14ac:dyDescent="0.25">
      <c r="I25" s="7" t="e">
        <f>#REF!&amp;#REF!</f>
        <v>#REF!</v>
      </c>
      <c r="J25" s="7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 x14ac:dyDescent="0.25">
      <c r="I26" s="7" t="e">
        <f>#REF!&amp;#REF!</f>
        <v>#REF!</v>
      </c>
      <c r="J26" s="7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 x14ac:dyDescent="0.25">
      <c r="I27" s="7" t="e">
        <f>#REF!&amp;#REF!</f>
        <v>#REF!</v>
      </c>
      <c r="J27" s="7" t="e">
        <f>#REF!&amp;#REF!</f>
        <v>#REF!</v>
      </c>
    </row>
    <row r="28" spans="9:28" x14ac:dyDescent="0.25">
      <c r="I28" s="7" t="e">
        <f>#REF!&amp;#REF!</f>
        <v>#REF!</v>
      </c>
      <c r="J28" s="7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 x14ac:dyDescent="0.25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 x14ac:dyDescent="0.25">
      <c r="I30" s="7" t="e">
        <f>#REF!&amp;#REF!</f>
        <v>#REF!</v>
      </c>
      <c r="J30" s="7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 x14ac:dyDescent="0.25">
      <c r="I31" s="7" t="e">
        <f>#REF!&amp;#REF!</f>
        <v>#REF!</v>
      </c>
      <c r="J31" s="7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 x14ac:dyDescent="0.25">
      <c r="I32" s="7" t="e">
        <f>#REF!&amp;#REF!</f>
        <v>#REF!</v>
      </c>
      <c r="J32" s="7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 x14ac:dyDescent="0.25">
      <c r="I33" s="7" t="e">
        <f>#REF!&amp;#REF!</f>
        <v>#REF!</v>
      </c>
      <c r="J33" s="7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 x14ac:dyDescent="0.25">
      <c r="I34" s="7" t="e">
        <f>#REF!&amp;#REF!</f>
        <v>#REF!</v>
      </c>
      <c r="J34" s="7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 x14ac:dyDescent="0.25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 x14ac:dyDescent="0.25">
      <c r="I36" s="7" t="e">
        <f>#REF!&amp;#REF!</f>
        <v>#REF!</v>
      </c>
      <c r="J36" s="7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 x14ac:dyDescent="0.25">
      <c r="I37" s="7" t="e">
        <f>#REF!&amp;#REF!</f>
        <v>#REF!</v>
      </c>
      <c r="J37" s="7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 x14ac:dyDescent="0.25">
      <c r="I38" s="7" t="e">
        <f>#REF!&amp;#REF!</f>
        <v>#REF!</v>
      </c>
      <c r="J38" s="7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 x14ac:dyDescent="0.25">
      <c r="I39" s="7" t="e">
        <f>#REF!&amp;#REF!</f>
        <v>#REF!</v>
      </c>
      <c r="J39" s="7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 x14ac:dyDescent="0.25">
      <c r="I40" s="7" t="e">
        <f>#REF!&amp;#REF!</f>
        <v>#REF!</v>
      </c>
      <c r="J40" s="7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 x14ac:dyDescent="0.25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 x14ac:dyDescent="0.25">
      <c r="I42" s="7" t="e">
        <f>#REF!&amp;#REF!</f>
        <v>#REF!</v>
      </c>
      <c r="J42" s="7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 x14ac:dyDescent="0.25">
      <c r="I43" s="7" t="e">
        <f>#REF!&amp;#REF!</f>
        <v>#REF!</v>
      </c>
      <c r="J43" s="7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 x14ac:dyDescent="0.25">
      <c r="I44" s="7" t="e">
        <f>#REF!&amp;#REF!</f>
        <v>#REF!</v>
      </c>
      <c r="J44" s="7" t="e">
        <f>#REF!&amp;#REF!</f>
        <v>#REF!</v>
      </c>
    </row>
    <row r="45" spans="9:19" x14ac:dyDescent="0.25">
      <c r="I45" s="7" t="e">
        <f>#REF!&amp;#REF!</f>
        <v>#REF!</v>
      </c>
      <c r="J45" s="7" t="e">
        <f>#REF!&amp;#REF!</f>
        <v>#REF!</v>
      </c>
    </row>
    <row r="46" spans="9:19" x14ac:dyDescent="0.25">
      <c r="I46" s="7" t="e">
        <f>#REF!&amp;#REF!</f>
        <v>#REF!</v>
      </c>
      <c r="J46" s="7" t="e">
        <f>#REF!&amp;#REF!</f>
        <v>#REF!</v>
      </c>
    </row>
    <row r="48" spans="9:19" x14ac:dyDescent="0.25">
      <c r="I48" s="7" t="e">
        <f>#REF!&amp;#REF!</f>
        <v>#REF!</v>
      </c>
      <c r="J48" s="7" t="e">
        <f>#REF!&amp;#REF!</f>
        <v>#REF!</v>
      </c>
    </row>
    <row r="49" spans="9:10" x14ac:dyDescent="0.25">
      <c r="I49" s="7" t="e">
        <f>#REF!&amp;#REF!</f>
        <v>#REF!</v>
      </c>
      <c r="J49" s="7" t="e">
        <f>#REF!&amp;#REF!</f>
        <v>#REF!</v>
      </c>
    </row>
    <row r="50" spans="9:10" x14ac:dyDescent="0.25">
      <c r="I50" s="7" t="e">
        <f>#REF!&amp;#REF!</f>
        <v>#REF!</v>
      </c>
      <c r="J50" s="7" t="e">
        <f>#REF!&amp;#REF!</f>
        <v>#REF!</v>
      </c>
    </row>
    <row r="51" spans="9:10" x14ac:dyDescent="0.25">
      <c r="I51" s="7" t="e">
        <f>#REF!&amp;#REF!</f>
        <v>#REF!</v>
      </c>
      <c r="J51" s="7" t="e">
        <f>#REF!&amp;#REF!</f>
        <v>#REF!</v>
      </c>
    </row>
    <row r="52" spans="9:10" x14ac:dyDescent="0.25">
      <c r="I52" s="7" t="e">
        <f>#REF!&amp;#REF!</f>
        <v>#REF!</v>
      </c>
      <c r="J52" s="7" t="e">
        <f>#REF!&amp;#REF!</f>
        <v>#REF!</v>
      </c>
    </row>
    <row r="54" spans="9:10" x14ac:dyDescent="0.25">
      <c r="I54" s="7" t="e">
        <f>#REF!&amp;#REF!</f>
        <v>#REF!</v>
      </c>
      <c r="J54" s="7" t="e">
        <f>#REF!&amp;#REF!</f>
        <v>#REF!</v>
      </c>
    </row>
    <row r="55" spans="9:10" x14ac:dyDescent="0.25">
      <c r="I55" s="7" t="e">
        <f>#REF!&amp;#REF!</f>
        <v>#REF!</v>
      </c>
      <c r="J55" s="7" t="e">
        <f>#REF!&amp;#REF!</f>
        <v>#REF!</v>
      </c>
    </row>
    <row r="56" spans="9:10" x14ac:dyDescent="0.25">
      <c r="I56" s="7" t="e">
        <f>#REF!&amp;#REF!</f>
        <v>#REF!</v>
      </c>
      <c r="J56" s="7" t="e">
        <f>#REF!&amp;#REF!</f>
        <v>#REF!</v>
      </c>
    </row>
    <row r="57" spans="9:10" x14ac:dyDescent="0.25">
      <c r="I57" s="7" t="e">
        <f>#REF!&amp;#REF!</f>
        <v>#REF!</v>
      </c>
      <c r="J57" s="7" t="e">
        <f>#REF!&amp;#REF!</f>
        <v>#REF!</v>
      </c>
    </row>
    <row r="58" spans="9:10" x14ac:dyDescent="0.25">
      <c r="I58" s="7" t="e">
        <f>#REF!&amp;#REF!</f>
        <v>#REF!</v>
      </c>
      <c r="J58" s="7" t="e">
        <f>#REF!&amp;#REF!</f>
        <v>#REF!</v>
      </c>
    </row>
    <row r="60" spans="9:10" x14ac:dyDescent="0.25">
      <c r="I60" s="7" t="e">
        <f>#REF!&amp;#REF!</f>
        <v>#REF!</v>
      </c>
      <c r="J60" s="7" t="e">
        <f>#REF!&amp;#REF!</f>
        <v>#REF!</v>
      </c>
    </row>
    <row r="61" spans="9:10" x14ac:dyDescent="0.25">
      <c r="I61" s="7" t="e">
        <f>#REF!&amp;#REF!</f>
        <v>#REF!</v>
      </c>
      <c r="J61" s="7" t="e">
        <f>#REF!&amp;#REF!</f>
        <v>#REF!</v>
      </c>
    </row>
    <row r="62" spans="9:10" x14ac:dyDescent="0.25">
      <c r="I62" s="7" t="e">
        <f>#REF!&amp;#REF!</f>
        <v>#REF!</v>
      </c>
      <c r="J62" s="7" t="e">
        <f>#REF!&amp;#REF!</f>
        <v>#REF!</v>
      </c>
    </row>
    <row r="63" spans="9:10" x14ac:dyDescent="0.25">
      <c r="I63" s="7" t="e">
        <f>#REF!&amp;#REF!</f>
        <v>#REF!</v>
      </c>
      <c r="J63" s="7" t="e">
        <f>#REF!&amp;#REF!</f>
        <v>#REF!</v>
      </c>
    </row>
    <row r="67" spans="12:12" x14ac:dyDescent="0.25">
      <c r="L67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8" sqref="E28"/>
    </sheetView>
  </sheetViews>
  <sheetFormatPr defaultRowHeight="15" x14ac:dyDescent="0.25"/>
  <cols>
    <col min="1" max="1" width="18.42578125" customWidth="1"/>
    <col min="3" max="6" width="23.28515625" customWidth="1"/>
  </cols>
  <sheetData>
    <row r="1" spans="1:7" x14ac:dyDescent="0.25">
      <c r="A1" s="41" t="s">
        <v>19</v>
      </c>
      <c r="B1" s="41" t="s">
        <v>20</v>
      </c>
      <c r="C1" s="41" t="s">
        <v>21</v>
      </c>
      <c r="D1" s="41" t="s">
        <v>22</v>
      </c>
      <c r="E1" s="41" t="s">
        <v>23</v>
      </c>
      <c r="F1" s="41" t="s">
        <v>24</v>
      </c>
    </row>
    <row r="3" spans="1:7" s="45" customFormat="1" x14ac:dyDescent="0.25">
      <c r="A3" s="42" t="s">
        <v>25</v>
      </c>
      <c r="B3" s="43" t="s">
        <v>7</v>
      </c>
      <c r="C3" s="43" t="str">
        <f>IFERROR(VLOOKUP($A3&amp;COLUMN()-2,'[1]Триплеты игроки'!$A:$G,3,0)&amp;" "&amp;VLOOKUP($A3&amp;COLUMN()-2,'[1]Триплеты игроки'!$A:$G,4,0),"")</f>
        <v>Борисов Александр</v>
      </c>
      <c r="D3" s="43" t="str">
        <f>IFERROR(VLOOKUP($A3&amp;COLUMN()-2,'[1]Триплеты игроки'!$A:$G,3,0)&amp;" "&amp;VLOOKUP($A3&amp;COLUMN()-2,'[1]Триплеты игроки'!$A:$G,4,0),"")</f>
        <v>Гулинин Евгений</v>
      </c>
      <c r="E3" s="43" t="str">
        <f>IFERROR(VLOOKUP($A3&amp;COLUMN()-2,'[1]Триплеты игроки'!$A:$G,3,0)&amp;" "&amp;VLOOKUP($A3&amp;COLUMN()-2,'[1]Триплеты игроки'!$A:$G,4,0),"")</f>
        <v>Догадин Евгений</v>
      </c>
      <c r="F3" s="44" t="str">
        <f>IFERROR(VLOOKUP($A3&amp;COLUMN()-2,'[1]Триплеты игроки'!$A:$G,3,0)&amp;" "&amp;VLOOKUP($A3&amp;COLUMN()-2,'[1]Триплеты игроки'!$A:$G,4,0),"")</f>
        <v>Колесников Андрей</v>
      </c>
    </row>
    <row r="4" spans="1:7" s="45" customFormat="1" x14ac:dyDescent="0.25">
      <c r="A4" s="42" t="s">
        <v>26</v>
      </c>
      <c r="B4" s="43" t="s">
        <v>7</v>
      </c>
      <c r="C4" s="43" t="str">
        <f>IFERROR(VLOOKUP($A4&amp;COLUMN()-2,'[1]Триплеты игроки'!$A:$G,3,0)&amp;" "&amp;VLOOKUP($A4&amp;COLUMN()-2,'[1]Триплеты игроки'!$A:$G,4,0),"")</f>
        <v>Гоцфрид Константин</v>
      </c>
      <c r="D4" s="43"/>
      <c r="E4" s="43" t="str">
        <f>IFERROR(VLOOKUP($A4&amp;COLUMN()-2,'[1]Триплеты игроки'!$A:$G,3,0)&amp;" "&amp;VLOOKUP($A4&amp;COLUMN()-2,'[1]Триплеты игроки'!$A:$G,4,0),"")</f>
        <v>Осокин Евгений</v>
      </c>
      <c r="F4" s="44" t="str">
        <f>IFERROR(VLOOKUP($A4&amp;COLUMN()-2,'[1]Триплеты игроки'!$A:$G,3,0)&amp;" "&amp;VLOOKUP($A4&amp;COLUMN()-2,'[1]Триплеты игроки'!$A:$G,4,0),"")</f>
        <v>Эйкстер Артем</v>
      </c>
      <c r="G4" s="45" t="s">
        <v>96</v>
      </c>
    </row>
    <row r="5" spans="1:7" s="45" customFormat="1" x14ac:dyDescent="0.25">
      <c r="A5" s="42" t="s">
        <v>27</v>
      </c>
      <c r="B5" s="43" t="s">
        <v>7</v>
      </c>
      <c r="C5" s="44" t="s">
        <v>97</v>
      </c>
      <c r="D5" s="43" t="str">
        <f>IFERROR(VLOOKUP($A5&amp;COLUMN()-2,'[1]Триплеты игроки'!$A:$G,3,0)&amp;" "&amp;VLOOKUP($A5&amp;COLUMN()-2,'[1]Триплеты игроки'!$A:$G,4,0),"")</f>
        <v>Давыдов Андрей</v>
      </c>
      <c r="E5" s="43" t="str">
        <f>IFERROR(VLOOKUP($A5&amp;COLUMN()-2,'[1]Триплеты игроки'!$A:$G,3,0)&amp;" "&amp;VLOOKUP($A5&amp;COLUMN()-2,'[1]Триплеты игроки'!$A:$G,4,0),"")</f>
        <v>Жилин Дмитрий</v>
      </c>
      <c r="F5" s="44"/>
    </row>
    <row r="6" spans="1:7" s="45" customFormat="1" x14ac:dyDescent="0.25">
      <c r="A6" s="42" t="s">
        <v>28</v>
      </c>
      <c r="B6" s="43" t="s">
        <v>7</v>
      </c>
      <c r="C6" s="44" t="s">
        <v>98</v>
      </c>
      <c r="D6" s="43" t="str">
        <f>IFERROR(VLOOKUP($A6&amp;COLUMN()-2,'[1]Триплеты игроки'!$A:$G,3,0)&amp;" "&amp;VLOOKUP($A6&amp;COLUMN()-2,'[1]Триплеты игроки'!$A:$G,4,0),"")</f>
        <v>Трофимов Александр</v>
      </c>
      <c r="E6" s="43" t="str">
        <f>IFERROR(VLOOKUP($A6&amp;COLUMN()-2,'[1]Триплеты игроки'!$A:$G,3,0)&amp;" "&amp;VLOOKUP($A6&amp;COLUMN()-2,'[1]Триплеты игроки'!$A:$G,4,0),"")</f>
        <v>Трофимов Денис</v>
      </c>
      <c r="F6" s="44"/>
    </row>
    <row r="7" spans="1:7" s="45" customFormat="1" x14ac:dyDescent="0.25">
      <c r="A7" s="42" t="s">
        <v>29</v>
      </c>
      <c r="B7" s="43" t="s">
        <v>7</v>
      </c>
      <c r="C7" s="43" t="str">
        <f>IFERROR(VLOOKUP($A7&amp;COLUMN()-2,'[1]Триплеты игроки'!$A:$G,3,0)&amp;" "&amp;VLOOKUP($A7&amp;COLUMN()-2,'[1]Триплеты игроки'!$A:$G,4,0),"")</f>
        <v>Захаров Владимир</v>
      </c>
      <c r="D7" s="43" t="str">
        <f>IFERROR(VLOOKUP($A7&amp;COLUMN()-2,'[1]Триплеты игроки'!$A:$G,3,0)&amp;" "&amp;VLOOKUP($A7&amp;COLUMN()-2,'[1]Триплеты игроки'!$A:$G,4,0),"")</f>
        <v>Комаров Александр</v>
      </c>
      <c r="E7" s="43" t="str">
        <f>IFERROR(VLOOKUP($A7&amp;COLUMN()-2,'[1]Триплеты игроки'!$A:$G,3,0)&amp;" "&amp;VLOOKUP($A7&amp;COLUMN()-2,'[1]Триплеты игроки'!$A:$G,4,0),"")</f>
        <v>Кривонос Дмитрий</v>
      </c>
      <c r="F7" s="44" t="str">
        <f>IFERROR(VLOOKUP($A7&amp;COLUMN()-2,'[1]Триплеты игроки'!$A:$G,3,0)&amp;" "&amp;VLOOKUP($A7&amp;COLUMN()-2,'[1]Триплеты игроки'!$A:$G,4,0),"")</f>
        <v>Северов Михаил</v>
      </c>
    </row>
    <row r="8" spans="1:7" s="45" customFormat="1" x14ac:dyDescent="0.25">
      <c r="A8" s="42" t="s">
        <v>30</v>
      </c>
      <c r="B8" s="43" t="s">
        <v>7</v>
      </c>
      <c r="C8" s="43" t="str">
        <f>IFERROR(VLOOKUP($A8&amp;COLUMN()-2,'[1]Триплеты игроки'!$A:$G,3,0)&amp;" "&amp;VLOOKUP($A8&amp;COLUMN()-2,'[1]Триплеты игроки'!$A:$G,4,0),"")</f>
        <v>Агапов Александр</v>
      </c>
      <c r="D8" s="43" t="str">
        <f>IFERROR(VLOOKUP($A8&amp;COLUMN()-2,'[1]Триплеты игроки'!$A:$G,3,0)&amp;" "&amp;VLOOKUP($A8&amp;COLUMN()-2,'[1]Триплеты игроки'!$A:$G,4,0),"")</f>
        <v>Желтов Олег</v>
      </c>
      <c r="E8" s="43" t="str">
        <f>IFERROR(VLOOKUP($A8&amp;COLUMN()-2,'[1]Триплеты игроки'!$A:$G,3,0)&amp;" "&amp;VLOOKUP($A8&amp;COLUMN()-2,'[1]Триплеты игроки'!$A:$G,4,0),"")</f>
        <v>Курбанова Маргарита</v>
      </c>
      <c r="F8" s="44"/>
    </row>
    <row r="9" spans="1:7" s="45" customFormat="1" x14ac:dyDescent="0.25">
      <c r="A9" s="42" t="s">
        <v>31</v>
      </c>
      <c r="B9" s="43" t="s">
        <v>7</v>
      </c>
      <c r="C9" s="43" t="str">
        <f>IFERROR(VLOOKUP($A9&amp;COLUMN()-2,'[1]Триплеты игроки'!$A:$G,3,0)&amp;" "&amp;VLOOKUP($A9&amp;COLUMN()-2,'[1]Триплеты игроки'!$A:$G,4,0),"")</f>
        <v>Алкина Светлана</v>
      </c>
      <c r="D9" s="43" t="str">
        <f>IFERROR(VLOOKUP($A9&amp;COLUMN()-2,'[1]Триплеты игроки'!$A:$G,3,0)&amp;" "&amp;VLOOKUP($A9&amp;COLUMN()-2,'[1]Триплеты игроки'!$A:$G,4,0),"")</f>
        <v>Банщиков Андрей</v>
      </c>
      <c r="E9" s="43" t="s">
        <v>41</v>
      </c>
      <c r="F9" s="44"/>
    </row>
    <row r="10" spans="1:7" s="45" customFormat="1" x14ac:dyDescent="0.25">
      <c r="A10" s="42" t="s">
        <v>32</v>
      </c>
      <c r="B10" s="43" t="s">
        <v>7</v>
      </c>
      <c r="C10" s="43" t="str">
        <f>IFERROR(VLOOKUP($A10&amp;COLUMN()-2,'[1]Триплеты игроки'!$A:$G,3,0)&amp;" "&amp;VLOOKUP($A10&amp;COLUMN()-2,'[1]Триплеты игроки'!$A:$G,4,0),"")</f>
        <v>Гусаров Сергей</v>
      </c>
      <c r="D10" s="43" t="str">
        <f>IFERROR(VLOOKUP($A10&amp;COLUMN()-2,'[1]Триплеты игроки'!$A:$G,3,0)&amp;" "&amp;VLOOKUP($A10&amp;COLUMN()-2,'[1]Триплеты игроки'!$A:$G,4,0),"")</f>
        <v>Костин Юрий</v>
      </c>
      <c r="E10" s="43" t="str">
        <f>IFERROR(VLOOKUP($A10&amp;COLUMN()-2,'[1]Триплеты игроки'!$A:$G,3,0)&amp;" "&amp;VLOOKUP($A10&amp;COLUMN()-2,'[1]Триплеты игроки'!$A:$G,4,0),"")</f>
        <v>Михалев Игорь</v>
      </c>
      <c r="F10" s="44"/>
    </row>
    <row r="11" spans="1:7" s="45" customFormat="1" x14ac:dyDescent="0.25">
      <c r="A11" s="42" t="s">
        <v>33</v>
      </c>
      <c r="B11" s="43" t="s">
        <v>7</v>
      </c>
      <c r="C11" s="43" t="str">
        <f>IFERROR(VLOOKUP($A11&amp;COLUMN()-2,'[1]Триплеты игроки'!$A:$G,3,0)&amp;" "&amp;VLOOKUP($A11&amp;COLUMN()-2,'[1]Триплеты игроки'!$A:$G,4,0),"")</f>
        <v>Казанцева Татьяна</v>
      </c>
      <c r="D11" s="43" t="str">
        <f>IFERROR(VLOOKUP($A11&amp;COLUMN()-2,'[1]Триплеты игроки'!$A:$G,3,0)&amp;" "&amp;VLOOKUP($A11&amp;COLUMN()-2,'[1]Триплеты игроки'!$A:$G,4,0),"")</f>
        <v>Порческу Мариан</v>
      </c>
      <c r="E11" s="43" t="str">
        <f>IFERROR(VLOOKUP($A11&amp;COLUMN()-2,'[1]Триплеты игроки'!$A:$G,3,0)&amp;" "&amp;VLOOKUP($A11&amp;COLUMN()-2,'[1]Триплеты игроки'!$A:$G,4,0),"")</f>
        <v>Ткаченко Алексей</v>
      </c>
      <c r="F11" s="44" t="str">
        <f>IFERROR(VLOOKUP($A11&amp;COLUMN()-2,'[1]Триплеты игроки'!$A:$G,3,0)&amp;" "&amp;VLOOKUP($A11&amp;COLUMN()-2,'[1]Триплеты игроки'!$A:$G,4,0),"")</f>
        <v>Ткаченко Анна</v>
      </c>
    </row>
    <row r="12" spans="1:7" s="45" customFormat="1" x14ac:dyDescent="0.25">
      <c r="A12" s="42" t="s">
        <v>34</v>
      </c>
      <c r="B12" s="43" t="s">
        <v>7</v>
      </c>
      <c r="C12" s="43" t="str">
        <f>IFERROR(VLOOKUP($A12&amp;COLUMN()-2,'[1]Триплеты игроки'!$A:$G,3,0)&amp;" "&amp;VLOOKUP($A12&amp;COLUMN()-2,'[1]Триплеты игроки'!$A:$G,4,0),"")</f>
        <v>Гришков Сергей</v>
      </c>
      <c r="D12" s="43" t="str">
        <f>IFERROR(VLOOKUP($A12&amp;COLUMN()-2,'[1]Триплеты игроки'!$A:$G,3,0)&amp;" "&amp;VLOOKUP($A12&amp;COLUMN()-2,'[1]Триплеты игроки'!$A:$G,4,0),"")</f>
        <v>Дурынчев Евгений</v>
      </c>
      <c r="E12" s="43" t="str">
        <f>IFERROR(VLOOKUP($A12&amp;COLUMN()-2,'[1]Триплеты игроки'!$A:$G,3,0)&amp;" "&amp;VLOOKUP($A12&amp;COLUMN()-2,'[1]Триплеты игроки'!$A:$G,4,0),"")</f>
        <v>Кривулин Виталий</v>
      </c>
      <c r="F12" s="44" t="str">
        <f>IFERROR(VLOOKUP($A12&amp;COLUMN()-2,'[1]Триплеты игроки'!$A:$G,3,0)&amp;" "&amp;VLOOKUP($A12&amp;COLUMN()-2,'[1]Триплеты игроки'!$A:$G,4,0),"")</f>
        <v>Стрельчук Дмитрий</v>
      </c>
    </row>
    <row r="13" spans="1:7" s="45" customFormat="1" x14ac:dyDescent="0.25">
      <c r="A13" s="42" t="s">
        <v>35</v>
      </c>
      <c r="B13" s="43" t="s">
        <v>7</v>
      </c>
      <c r="C13" s="43" t="s">
        <v>99</v>
      </c>
      <c r="D13" s="43" t="str">
        <f>IFERROR(VLOOKUP($A13&amp;COLUMN()-2,'[1]Триплеты игроки'!$A:$G,3,0)&amp;" "&amp;VLOOKUP($A13&amp;COLUMN()-2,'[1]Триплеты игроки'!$A:$G,4,0),"")</f>
        <v>Костин Игорь</v>
      </c>
      <c r="E13" s="43" t="str">
        <f>IFERROR(VLOOKUP($A13&amp;COLUMN()-2,'[1]Триплеты игроки'!$A:$G,3,0)&amp;" "&amp;VLOOKUP($A13&amp;COLUMN()-2,'[1]Триплеты игроки'!$A:$G,4,0),"")</f>
        <v>Ливман Виталий</v>
      </c>
      <c r="F13" s="44"/>
    </row>
    <row r="14" spans="1:7" s="45" customFormat="1" x14ac:dyDescent="0.25">
      <c r="A14" s="42" t="s">
        <v>36</v>
      </c>
      <c r="B14" s="43" t="s">
        <v>7</v>
      </c>
      <c r="C14" s="43" t="str">
        <f>IFERROR(VLOOKUP($A14&amp;COLUMN()-2,'[1]Триплеты игроки'!$A:$G,3,0)&amp;" "&amp;VLOOKUP($A14&amp;COLUMN()-2,'[1]Триплеты игроки'!$A:$G,4,0),"")</f>
        <v>Артюхина Елена</v>
      </c>
      <c r="D14" s="43" t="str">
        <f>IFERROR(VLOOKUP($A14&amp;COLUMN()-2,'[1]Триплеты игроки'!$A:$G,3,0)&amp;" "&amp;VLOOKUP($A14&amp;COLUMN()-2,'[1]Триплеты игроки'!$A:$G,4,0),"")</f>
        <v>Окунев Александр</v>
      </c>
      <c r="E14" s="43" t="str">
        <f>IFERROR(VLOOKUP($A14&amp;COLUMN()-2,'[1]Триплеты игроки'!$A:$G,3,0)&amp;" "&amp;VLOOKUP($A14&amp;COLUMN()-2,'[1]Триплеты игроки'!$A:$G,4,0),"")</f>
        <v>Окунева Лариса</v>
      </c>
      <c r="F14" s="44" t="str">
        <f>IFERROR(VLOOKUP($A14&amp;COLUMN()-2,'[1]Триплеты игроки'!$A:$G,3,0)&amp;" "&amp;VLOOKUP($A14&amp;COLUMN()-2,'[1]Триплеты игроки'!$A:$G,4,0),"")</f>
        <v>Яковлева Анастасия</v>
      </c>
    </row>
    <row r="15" spans="1:7" s="45" customFormat="1" x14ac:dyDescent="0.25">
      <c r="A15" s="42" t="s">
        <v>37</v>
      </c>
      <c r="B15" s="43" t="s">
        <v>7</v>
      </c>
      <c r="C15" s="43" t="str">
        <f>IFERROR(VLOOKUP($A15&amp;COLUMN()-2,'[1]Триплеты игроки'!$A:$G,3,0)&amp;" "&amp;VLOOKUP($A15&amp;COLUMN()-2,'[1]Триплеты игроки'!$A:$G,4,0),"")</f>
        <v>Байкова Елена</v>
      </c>
      <c r="D15" s="43" t="str">
        <f>IFERROR(VLOOKUP($A15&amp;COLUMN()-2,'[1]Триплеты игроки'!$A:$G,3,0)&amp;" "&amp;VLOOKUP($A15&amp;COLUMN()-2,'[1]Триплеты игроки'!$A:$G,4,0),"")</f>
        <v>Борисова Катерина</v>
      </c>
      <c r="E15" s="43" t="str">
        <f>IFERROR(VLOOKUP($A15&amp;COLUMN()-2,'[1]Триплеты игроки'!$A:$G,3,0)&amp;" "&amp;VLOOKUP($A15&amp;COLUMN()-2,'[1]Триплеты игроки'!$A:$G,4,0),"")</f>
        <v>Борисова Лилия</v>
      </c>
      <c r="F15" s="44" t="str">
        <f>IFERROR(VLOOKUP($A15&amp;COLUMN()-2,'[1]Триплеты игроки'!$A:$G,3,0)&amp;" "&amp;VLOOKUP($A15&amp;COLUMN()-2,'[1]Триплеты игроки'!$A:$G,4,0),"")</f>
        <v/>
      </c>
    </row>
    <row r="16" spans="1:7" s="45" customFormat="1" x14ac:dyDescent="0.25">
      <c r="A16" s="42" t="s">
        <v>38</v>
      </c>
      <c r="B16" s="43" t="s">
        <v>7</v>
      </c>
      <c r="C16" s="43" t="str">
        <f>IFERROR(VLOOKUP($A16&amp;COLUMN()-2,'[1]Триплеты игроки'!$A:$G,3,0)&amp;" "&amp;VLOOKUP($A16&amp;COLUMN()-2,'[1]Триплеты игроки'!$A:$G,4,0),"")</f>
        <v>Бахтурин Виталий</v>
      </c>
      <c r="D16" s="43" t="str">
        <f>IFERROR(VLOOKUP($A16&amp;COLUMN()-2,'[1]Триплеты игроки'!$A:$G,3,0)&amp;" "&amp;VLOOKUP($A16&amp;COLUMN()-2,'[1]Триплеты игроки'!$A:$G,4,0),"")</f>
        <v>Лютиков Александр</v>
      </c>
      <c r="E16" s="43" t="str">
        <f>IFERROR(VLOOKUP($A16&amp;COLUMN()-2,'[1]Триплеты игроки'!$A:$G,3,0)&amp;" "&amp;VLOOKUP($A16&amp;COLUMN()-2,'[1]Триплеты игроки'!$A:$G,4,0),"")</f>
        <v>Тихонов Дмитрий</v>
      </c>
      <c r="F16" s="44" t="str">
        <f>IFERROR(VLOOKUP($A16&amp;COLUMN()-2,'[1]Триплеты игроки'!$A:$G,3,0)&amp;" "&amp;VLOOKUP($A16&amp;COLUMN()-2,'[1]Триплеты игроки'!$A:$G,4,0),"")</f>
        <v>Уткин Андрей</v>
      </c>
    </row>
    <row r="17" spans="1:6" s="45" customFormat="1" x14ac:dyDescent="0.25">
      <c r="A17" s="42" t="s">
        <v>39</v>
      </c>
      <c r="B17" s="43" t="s">
        <v>7</v>
      </c>
      <c r="C17" s="46" t="str">
        <f>IFERROR(VLOOKUP($A17&amp;COLUMN()-2,'[1]Триплеты игроки'!$A:$G,3,0)&amp;" "&amp;VLOOKUP($A17&amp;COLUMN()-2,'[1]Триплеты игроки'!$A:$G,4,0),"")</f>
        <v>Дробков Руслан</v>
      </c>
      <c r="D17" s="43" t="s">
        <v>100</v>
      </c>
      <c r="E17" s="43" t="str">
        <f>IFERROR(VLOOKUP($A17&amp;COLUMN()-2,'[1]Триплеты игроки'!$A:$G,3,0)&amp;" "&amp;VLOOKUP($A17&amp;COLUMN()-2,'[1]Триплеты игроки'!$A:$G,4,0),"")</f>
        <v>Санников Олег</v>
      </c>
      <c r="F17" s="44"/>
    </row>
    <row r="18" spans="1:6" x14ac:dyDescent="0.25">
      <c r="A18" s="47" t="s">
        <v>40</v>
      </c>
      <c r="C18" t="s">
        <v>42</v>
      </c>
      <c r="D18" t="s">
        <v>43</v>
      </c>
      <c r="E18" t="s">
        <v>44</v>
      </c>
    </row>
    <row r="20" spans="1:6" x14ac:dyDescent="0.25">
      <c r="C20" s="61" t="s">
        <v>101</v>
      </c>
    </row>
    <row r="21" spans="1:6" x14ac:dyDescent="0.25">
      <c r="A21" t="s">
        <v>56</v>
      </c>
      <c r="C21" t="s">
        <v>102</v>
      </c>
      <c r="D21" t="s">
        <v>103</v>
      </c>
      <c r="E21" t="s">
        <v>104</v>
      </c>
      <c r="F21" t="s">
        <v>105</v>
      </c>
    </row>
    <row r="22" spans="1:6" x14ac:dyDescent="0.25">
      <c r="A22" t="s">
        <v>57</v>
      </c>
      <c r="C22" t="s">
        <v>106</v>
      </c>
      <c r="D22" t="s">
        <v>107</v>
      </c>
      <c r="E22" t="s">
        <v>108</v>
      </c>
      <c r="F22" t="s">
        <v>109</v>
      </c>
    </row>
    <row r="23" spans="1:6" x14ac:dyDescent="0.25">
      <c r="A23" t="s">
        <v>110</v>
      </c>
      <c r="C23" t="s">
        <v>111</v>
      </c>
      <c r="D23" t="s">
        <v>112</v>
      </c>
      <c r="E23" t="s">
        <v>113</v>
      </c>
    </row>
    <row r="24" spans="1:6" x14ac:dyDescent="0.25">
      <c r="A24" t="s">
        <v>59</v>
      </c>
      <c r="C24" t="s">
        <v>114</v>
      </c>
      <c r="D24" t="s">
        <v>115</v>
      </c>
      <c r="E24" t="s">
        <v>116</v>
      </c>
      <c r="F24" t="s">
        <v>117</v>
      </c>
    </row>
    <row r="25" spans="1:6" x14ac:dyDescent="0.25">
      <c r="A25" t="s">
        <v>60</v>
      </c>
      <c r="C25" t="s">
        <v>118</v>
      </c>
      <c r="D25" t="s">
        <v>119</v>
      </c>
      <c r="E25" t="s">
        <v>120</v>
      </c>
    </row>
  </sheetData>
  <conditionalFormatting sqref="C2:F17">
    <cfRule type="expression" dxfId="2" priority="1">
      <formula>K2=1</formula>
    </cfRule>
    <cfRule type="expression" dxfId="1" priority="2">
      <formula>K2=2</formula>
    </cfRule>
    <cfRule type="expression" dxfId="0" priority="3">
      <formula>K2=3</formula>
    </cfRule>
  </conditionalFormatting>
  <dataValidations count="1">
    <dataValidation type="list" allowBlank="1" showInputMessage="1" showErrorMessage="1" sqref="C2:F17">
      <formula1>Игрок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R9" sqref="R9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5" customWidth="1"/>
    <col min="14" max="15" width="10.28515625" customWidth="1"/>
  </cols>
  <sheetData>
    <row r="1" spans="1:13" ht="59.25" customHeight="1" x14ac:dyDescent="0.25">
      <c r="B1" s="84" t="s">
        <v>16</v>
      </c>
      <c r="C1" s="84"/>
      <c r="D1" s="84"/>
      <c r="E1" s="84"/>
      <c r="F1" s="84"/>
      <c r="G1" s="84"/>
      <c r="H1" s="84"/>
      <c r="I1" s="84"/>
      <c r="J1" s="84"/>
      <c r="K1" s="84"/>
    </row>
    <row r="2" spans="1:13" ht="15.75" thickBot="1" x14ac:dyDescent="0.3"/>
    <row r="3" spans="1:13" ht="30" customHeight="1" thickBot="1" x14ac:dyDescent="0.3">
      <c r="A3" s="3"/>
      <c r="B3" s="38"/>
      <c r="C3" s="85" t="s">
        <v>0</v>
      </c>
      <c r="D3" s="86"/>
      <c r="E3" s="87"/>
      <c r="F3" s="1">
        <v>1</v>
      </c>
      <c r="G3" s="1">
        <v>2</v>
      </c>
      <c r="H3" s="2">
        <v>3</v>
      </c>
      <c r="I3" s="2">
        <v>4</v>
      </c>
      <c r="J3" s="38" t="s">
        <v>1</v>
      </c>
      <c r="K3" s="1" t="s">
        <v>3</v>
      </c>
      <c r="L3" s="20" t="s">
        <v>2</v>
      </c>
    </row>
    <row r="4" spans="1:13" ht="24" customHeight="1" x14ac:dyDescent="0.25">
      <c r="A4" s="3"/>
      <c r="B4" s="88">
        <v>1</v>
      </c>
      <c r="C4" s="89" t="s">
        <v>37</v>
      </c>
      <c r="D4" s="90"/>
      <c r="E4" s="91"/>
      <c r="F4" s="8" t="s">
        <v>7</v>
      </c>
      <c r="G4" s="4" t="str">
        <f ca="1">INDIRECT(ADDRESS(21,6))&amp;":"&amp;INDIRECT(ADDRESS(21,7))</f>
        <v>13:5</v>
      </c>
      <c r="H4" s="4" t="str">
        <f ca="1">INDIRECT(ADDRESS(25,7))&amp;":"&amp;INDIRECT(ADDRESS(25,6))</f>
        <v>4:13</v>
      </c>
      <c r="I4" s="19" t="str">
        <f ca="1">INDIRECT(ADDRESS(16,6))&amp;":"&amp;INDIRECT(ADDRESS(16,7))</f>
        <v>13:0</v>
      </c>
      <c r="J4" s="92">
        <f ca="1">IF(COUNT(F5:I5)=0,"",COUNTIF(F5:I5,"&gt;0")+0.5*COUNTIF(F5:I5,0))</f>
        <v>2</v>
      </c>
      <c r="K4" s="22"/>
      <c r="L4" s="83">
        <v>2</v>
      </c>
    </row>
    <row r="5" spans="1:13" ht="24" customHeight="1" x14ac:dyDescent="0.25">
      <c r="A5" s="3"/>
      <c r="B5" s="82"/>
      <c r="C5" s="72"/>
      <c r="D5" s="73"/>
      <c r="E5" s="74"/>
      <c r="F5" s="12" t="s">
        <v>7</v>
      </c>
      <c r="G5" s="15">
        <f ca="1">IF(LEN(INDIRECT(ADDRESS(ROW()-1, COLUMN())))=1,"",INDIRECT(ADDRESS(21,6))-INDIRECT(ADDRESS(21,7)))</f>
        <v>8</v>
      </c>
      <c r="H5" s="15">
        <f ca="1">IF(LEN(INDIRECT(ADDRESS(ROW()-1, COLUMN())))=1,"",INDIRECT(ADDRESS(25,7))-INDIRECT(ADDRESS(25,6)))</f>
        <v>-9</v>
      </c>
      <c r="I5" s="16">
        <f ca="1">IF(LEN(INDIRECT(ADDRESS(ROW()-1, COLUMN())))=1,"",INDIRECT(ADDRESS(16,6))-INDIRECT(ADDRESS(16,7)))</f>
        <v>13</v>
      </c>
      <c r="J5" s="78"/>
      <c r="K5" s="15">
        <f ca="1">IF(COUNT(F5:I5)=0,"",SUM(F5:I5))</f>
        <v>12</v>
      </c>
      <c r="L5" s="80"/>
    </row>
    <row r="6" spans="1:13" ht="24" customHeight="1" x14ac:dyDescent="0.25">
      <c r="A6" s="3"/>
      <c r="B6" s="70">
        <v>2</v>
      </c>
      <c r="C6" s="72" t="s">
        <v>32</v>
      </c>
      <c r="D6" s="73"/>
      <c r="E6" s="74"/>
      <c r="F6" s="10" t="str">
        <f ca="1">INDIRECT(ADDRESS(21,7))&amp;":"&amp;INDIRECT(ADDRESS(21,6))</f>
        <v>5:13</v>
      </c>
      <c r="G6" s="6" t="s">
        <v>7</v>
      </c>
      <c r="H6" s="5" t="str">
        <f ca="1">INDIRECT(ADDRESS(17,6))&amp;":"&amp;INDIRECT(ADDRESS(17,7))</f>
        <v>13:7</v>
      </c>
      <c r="I6" s="9" t="str">
        <f ca="1">INDIRECT(ADDRESS(24,6))&amp;":"&amp;INDIRECT(ADDRESS(24,7))</f>
        <v>13:9</v>
      </c>
      <c r="J6" s="78">
        <f ca="1">IF(COUNT(F7:I7)=0,"",COUNTIF(F7:I7,"&gt;0")+0.5*COUNTIF(F7:I7,0))</f>
        <v>2</v>
      </c>
      <c r="K6" s="15"/>
      <c r="L6" s="80">
        <v>3</v>
      </c>
    </row>
    <row r="7" spans="1:13" ht="24" customHeight="1" x14ac:dyDescent="0.25">
      <c r="A7" s="3"/>
      <c r="B7" s="82"/>
      <c r="C7" s="72"/>
      <c r="D7" s="73"/>
      <c r="E7" s="74"/>
      <c r="F7" s="21">
        <f ca="1">IF(LEN(INDIRECT(ADDRESS(ROW()-1, COLUMN())))=1,"",INDIRECT(ADDRESS(21,7))-INDIRECT(ADDRESS(21,6)))</f>
        <v>-8</v>
      </c>
      <c r="G7" s="13" t="s">
        <v>7</v>
      </c>
      <c r="H7" s="15">
        <f ca="1">IF(LEN(INDIRECT(ADDRESS(ROW()-1, COLUMN())))=1,"",INDIRECT(ADDRESS(17,6))-INDIRECT(ADDRESS(17,7)))</f>
        <v>6</v>
      </c>
      <c r="I7" s="16">
        <f ca="1">IF(LEN(INDIRECT(ADDRESS(ROW()-1, COLUMN())))=1,"",INDIRECT(ADDRESS(24,6))-INDIRECT(ADDRESS(24,7)))</f>
        <v>4</v>
      </c>
      <c r="J7" s="78"/>
      <c r="K7" s="15">
        <f ca="1">IF(COUNT(F7:I7)=0,"",SUM(F7:I7))</f>
        <v>2</v>
      </c>
      <c r="L7" s="80"/>
    </row>
    <row r="8" spans="1:13" ht="24" customHeight="1" x14ac:dyDescent="0.25">
      <c r="A8" s="3"/>
      <c r="B8" s="70">
        <v>3</v>
      </c>
      <c r="C8" s="72" t="s">
        <v>36</v>
      </c>
      <c r="D8" s="73"/>
      <c r="E8" s="74"/>
      <c r="F8" s="10" t="str">
        <f ca="1">INDIRECT(ADDRESS(25,6))&amp;":"&amp;INDIRECT(ADDRESS(25,7))</f>
        <v>13:4</v>
      </c>
      <c r="G8" s="5" t="str">
        <f ca="1">INDIRECT(ADDRESS(17,7))&amp;":"&amp;INDIRECT(ADDRESS(17,6))</f>
        <v>7:13</v>
      </c>
      <c r="H8" s="6" t="s">
        <v>7</v>
      </c>
      <c r="I8" s="9" t="str">
        <f ca="1">INDIRECT(ADDRESS(20,7))&amp;":"&amp;INDIRECT(ADDRESS(20,6))</f>
        <v>13:5</v>
      </c>
      <c r="J8" s="78">
        <f ca="1">IF(COUNT(F9:I9)=0,"",COUNTIF(F9:I9,"&gt;0")+0.5*COUNTIF(F9:I9,0))</f>
        <v>2</v>
      </c>
      <c r="K8" s="15"/>
      <c r="L8" s="80">
        <v>1</v>
      </c>
    </row>
    <row r="9" spans="1:13" ht="24" customHeight="1" x14ac:dyDescent="0.25">
      <c r="A9" s="3"/>
      <c r="B9" s="82"/>
      <c r="C9" s="72"/>
      <c r="D9" s="73"/>
      <c r="E9" s="74"/>
      <c r="F9" s="21">
        <f ca="1">IF(LEN(INDIRECT(ADDRESS(ROW()-1, COLUMN())))=1,"",INDIRECT(ADDRESS(25,6))-INDIRECT(ADDRESS(25,7)))</f>
        <v>9</v>
      </c>
      <c r="G9" s="15">
        <f ca="1">IF(LEN(INDIRECT(ADDRESS(ROW()-1, COLUMN())))=1,"",INDIRECT(ADDRESS(17,7))-INDIRECT(ADDRESS(17,6)))</f>
        <v>-6</v>
      </c>
      <c r="H9" s="13" t="s">
        <v>7</v>
      </c>
      <c r="I9" s="16">
        <f ca="1">IF(LEN(INDIRECT(ADDRESS(ROW()-1, COLUMN())))=1,"",INDIRECT(ADDRESS(20,7))-INDIRECT(ADDRESS(20,6)))</f>
        <v>8</v>
      </c>
      <c r="J9" s="78"/>
      <c r="K9" s="15">
        <f ca="1">IF(COUNT(F9:I9)=0,"",SUM(F9:I9))</f>
        <v>11</v>
      </c>
      <c r="L9" s="80"/>
    </row>
    <row r="10" spans="1:13" ht="24" customHeight="1" x14ac:dyDescent="0.25">
      <c r="A10" s="3"/>
      <c r="B10" s="70">
        <v>4</v>
      </c>
      <c r="C10" s="72" t="s">
        <v>53</v>
      </c>
      <c r="D10" s="73"/>
      <c r="E10" s="74"/>
      <c r="F10" s="10" t="str">
        <f ca="1">INDIRECT(ADDRESS(16,7))&amp;":"&amp;INDIRECT(ADDRESS(16,6))</f>
        <v>0:13</v>
      </c>
      <c r="G10" s="5" t="str">
        <f ca="1">INDIRECT(ADDRESS(24,7))&amp;":"&amp;INDIRECT(ADDRESS(24,6))</f>
        <v>9:13</v>
      </c>
      <c r="H10" s="5" t="str">
        <f ca="1">INDIRECT(ADDRESS(20,6))&amp;":"&amp;INDIRECT(ADDRESS(20,7))</f>
        <v>5:13</v>
      </c>
      <c r="I10" s="11" t="s">
        <v>7</v>
      </c>
      <c r="J10" s="78">
        <f ca="1">IF(COUNT(F11:I11)=0,"",COUNTIF(F11:I11,"&gt;0")+0.5*COUNTIF(F11:I11,0))</f>
        <v>0</v>
      </c>
      <c r="K10" s="15"/>
      <c r="L10" s="80">
        <v>4</v>
      </c>
    </row>
    <row r="11" spans="1:13" ht="24" customHeight="1" thickBot="1" x14ac:dyDescent="0.3">
      <c r="A11" s="3"/>
      <c r="B11" s="71"/>
      <c r="C11" s="75"/>
      <c r="D11" s="76"/>
      <c r="E11" s="77"/>
      <c r="F11" s="18">
        <f ca="1">IF(LEN(INDIRECT(ADDRESS(ROW()-1, COLUMN())))=1,"",INDIRECT(ADDRESS(16,7))-INDIRECT(ADDRESS(16,6)))</f>
        <v>-13</v>
      </c>
      <c r="G11" s="17">
        <f ca="1">IF(LEN(INDIRECT(ADDRESS(ROW()-1, COLUMN())))=1,"",INDIRECT(ADDRESS(24,7))-INDIRECT(ADDRESS(24,6)))</f>
        <v>-4</v>
      </c>
      <c r="H11" s="17">
        <f ca="1">IF(LEN(INDIRECT(ADDRESS(ROW()-1, COLUMN())))=1,"",INDIRECT(ADDRESS(20,6))-INDIRECT(ADDRESS(20,7)))</f>
        <v>-8</v>
      </c>
      <c r="I11" s="14" t="s">
        <v>7</v>
      </c>
      <c r="J11" s="79"/>
      <c r="K11" s="17">
        <f ca="1">IF(COUNT(F11:I11)=0,"",SUM(F11:I11))</f>
        <v>-25</v>
      </c>
      <c r="L11" s="81"/>
    </row>
    <row r="15" spans="1:13" ht="30" customHeight="1" thickBot="1" x14ac:dyDescent="0.3">
      <c r="B15" s="66" t="s">
        <v>4</v>
      </c>
      <c r="C15" s="66"/>
      <c r="D15" s="66"/>
      <c r="E15" s="66"/>
      <c r="F15" s="66"/>
      <c r="G15" s="66"/>
      <c r="H15" s="66"/>
      <c r="I15" s="66"/>
      <c r="J15" s="66"/>
      <c r="K15" s="66"/>
    </row>
    <row r="16" spans="1:13" ht="30" customHeight="1" thickBot="1" x14ac:dyDescent="0.3">
      <c r="B16" s="3">
        <v>1</v>
      </c>
      <c r="C16" s="67" t="str">
        <f ca="1">IF(ISBLANK(INDIRECT(ADDRESS(B16*2+2,3))),"",INDIRECT(ADDRESS(B16*2+2,3)))</f>
        <v>Феррари</v>
      </c>
      <c r="D16" s="67"/>
      <c r="E16" s="68"/>
      <c r="F16" s="24">
        <v>13</v>
      </c>
      <c r="G16" s="25">
        <v>0</v>
      </c>
      <c r="H16" s="69" t="str">
        <f ca="1">IF(ISBLANK(INDIRECT(ADDRESS(K16*2+2,3))),"",INDIRECT(ADDRESS(K16*2+2,3)))</f>
        <v>Три толстяка</v>
      </c>
      <c r="I16" s="67"/>
      <c r="J16" s="67"/>
      <c r="K16" s="3">
        <v>4</v>
      </c>
      <c r="L16" s="33" t="s">
        <v>9</v>
      </c>
      <c r="M16" s="36">
        <v>1</v>
      </c>
    </row>
    <row r="17" spans="2:13" ht="30" customHeight="1" thickBot="1" x14ac:dyDescent="0.3">
      <c r="B17" s="3">
        <v>2</v>
      </c>
      <c r="C17" s="67" t="str">
        <f ca="1">IF(ISBLANK(INDIRECT(ADDRESS(B17*2+2,3))),"",INDIRECT(ADDRESS(B17*2+2,3)))</f>
        <v>Джокер</v>
      </c>
      <c r="D17" s="67"/>
      <c r="E17" s="68"/>
      <c r="F17" s="24">
        <v>13</v>
      </c>
      <c r="G17" s="25">
        <v>7</v>
      </c>
      <c r="H17" s="69" t="str">
        <f ca="1">IF(ISBLANK(INDIRECT(ADDRESS(K17*2+2,3))),"",INDIRECT(ADDRESS(K17*2+2,3)))</f>
        <v>Унисон</v>
      </c>
      <c r="I17" s="67"/>
      <c r="J17" s="67"/>
      <c r="K17" s="3">
        <v>3</v>
      </c>
      <c r="L17" s="33" t="s">
        <v>9</v>
      </c>
      <c r="M17" s="36">
        <v>2</v>
      </c>
    </row>
    <row r="18" spans="2:13" ht="30" customHeight="1" x14ac:dyDescent="0.25"/>
    <row r="19" spans="2:13" ht="30" customHeight="1" thickBot="1" x14ac:dyDescent="0.3">
      <c r="B19" s="66" t="s">
        <v>5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2:13" ht="30" customHeight="1" thickBot="1" x14ac:dyDescent="0.3">
      <c r="B20" s="3">
        <v>4</v>
      </c>
      <c r="C20" s="67" t="str">
        <f ca="1">IF(ISBLANK(INDIRECT(ADDRESS(B20*2+2,3))),"",INDIRECT(ADDRESS(B20*2+2,3)))</f>
        <v>Три толстяка</v>
      </c>
      <c r="D20" s="67"/>
      <c r="E20" s="68"/>
      <c r="F20" s="24">
        <v>5</v>
      </c>
      <c r="G20" s="25">
        <v>13</v>
      </c>
      <c r="H20" s="69" t="str">
        <f ca="1">IF(ISBLANK(INDIRECT(ADDRESS(K20*2+2,3))),"",INDIRECT(ADDRESS(K20*2+2,3)))</f>
        <v>Унисон</v>
      </c>
      <c r="I20" s="67"/>
      <c r="J20" s="67"/>
      <c r="K20" s="3">
        <v>3</v>
      </c>
      <c r="L20" s="33" t="s">
        <v>9</v>
      </c>
      <c r="M20" s="36">
        <v>1</v>
      </c>
    </row>
    <row r="21" spans="2:13" ht="30" customHeight="1" thickBot="1" x14ac:dyDescent="0.3">
      <c r="B21" s="3">
        <v>1</v>
      </c>
      <c r="C21" s="67" t="str">
        <f ca="1">IF(ISBLANK(INDIRECT(ADDRESS(B21*2+2,3))),"",INDIRECT(ADDRESS(B21*2+2,3)))</f>
        <v>Феррари</v>
      </c>
      <c r="D21" s="67"/>
      <c r="E21" s="68"/>
      <c r="F21" s="24">
        <v>13</v>
      </c>
      <c r="G21" s="25">
        <v>5</v>
      </c>
      <c r="H21" s="69" t="str">
        <f ca="1">IF(ISBLANK(INDIRECT(ADDRESS(K21*2+2,3))),"",INDIRECT(ADDRESS(K21*2+2,3)))</f>
        <v>Джокер</v>
      </c>
      <c r="I21" s="67"/>
      <c r="J21" s="67"/>
      <c r="K21" s="3">
        <v>2</v>
      </c>
      <c r="L21" s="33" t="s">
        <v>9</v>
      </c>
      <c r="M21" s="36">
        <v>2</v>
      </c>
    </row>
    <row r="22" spans="2:13" ht="30" customHeight="1" x14ac:dyDescent="0.25"/>
    <row r="23" spans="2:13" ht="30" customHeight="1" thickBot="1" x14ac:dyDescent="0.3">
      <c r="B23" s="66" t="s">
        <v>6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2:13" ht="30" customHeight="1" thickBot="1" x14ac:dyDescent="0.3">
      <c r="B24" s="3">
        <v>2</v>
      </c>
      <c r="C24" s="67" t="str">
        <f ca="1">IF(ISBLANK(INDIRECT(ADDRESS(B24*2+2,3))),"",INDIRECT(ADDRESS(B24*2+2,3)))</f>
        <v>Джокер</v>
      </c>
      <c r="D24" s="67"/>
      <c r="E24" s="68"/>
      <c r="F24" s="24">
        <v>13</v>
      </c>
      <c r="G24" s="25">
        <v>9</v>
      </c>
      <c r="H24" s="69" t="str">
        <f ca="1">IF(ISBLANK(INDIRECT(ADDRESS(K24*2+2,3))),"",INDIRECT(ADDRESS(K24*2+2,3)))</f>
        <v>Три толстяка</v>
      </c>
      <c r="I24" s="67"/>
      <c r="J24" s="67"/>
      <c r="K24" s="3">
        <v>4</v>
      </c>
      <c r="L24" s="33" t="s">
        <v>9</v>
      </c>
      <c r="M24" s="36">
        <v>1</v>
      </c>
    </row>
    <row r="25" spans="2:13" ht="30" customHeight="1" thickBot="1" x14ac:dyDescent="0.3">
      <c r="B25" s="3">
        <v>3</v>
      </c>
      <c r="C25" s="67" t="str">
        <f ca="1">IF(ISBLANK(INDIRECT(ADDRESS(B25*2+2,3))),"",INDIRECT(ADDRESS(B25*2+2,3)))</f>
        <v>Унисон</v>
      </c>
      <c r="D25" s="67"/>
      <c r="E25" s="68"/>
      <c r="F25" s="24">
        <v>13</v>
      </c>
      <c r="G25" s="25">
        <v>4</v>
      </c>
      <c r="H25" s="69" t="str">
        <f ca="1">IF(ISBLANK(INDIRECT(ADDRESS(K25*2+2,3))),"",INDIRECT(ADDRESS(K25*2+2,3)))</f>
        <v>Феррари</v>
      </c>
      <c r="I25" s="67"/>
      <c r="J25" s="67"/>
      <c r="K25" s="3">
        <v>1</v>
      </c>
      <c r="L25" s="33" t="s">
        <v>9</v>
      </c>
      <c r="M25" s="36">
        <v>2</v>
      </c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P11" sqref="P11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5" customWidth="1"/>
    <col min="14" max="15" width="10.28515625" customWidth="1"/>
  </cols>
  <sheetData>
    <row r="1" spans="1:13" ht="59.25" customHeight="1" x14ac:dyDescent="0.25">
      <c r="B1" s="84" t="s">
        <v>17</v>
      </c>
      <c r="C1" s="84"/>
      <c r="D1" s="84"/>
      <c r="E1" s="84"/>
      <c r="F1" s="84"/>
      <c r="G1" s="84"/>
      <c r="H1" s="84"/>
      <c r="I1" s="84"/>
      <c r="J1" s="84"/>
      <c r="K1" s="84"/>
    </row>
    <row r="2" spans="1:13" ht="15.75" thickBot="1" x14ac:dyDescent="0.3"/>
    <row r="3" spans="1:13" ht="30" customHeight="1" thickBot="1" x14ac:dyDescent="0.3">
      <c r="A3" s="3"/>
      <c r="B3" s="38"/>
      <c r="C3" s="85" t="s">
        <v>0</v>
      </c>
      <c r="D3" s="86"/>
      <c r="E3" s="87"/>
      <c r="F3" s="1">
        <v>1</v>
      </c>
      <c r="G3" s="1">
        <v>2</v>
      </c>
      <c r="H3" s="2">
        <v>3</v>
      </c>
      <c r="I3" s="2">
        <v>4</v>
      </c>
      <c r="J3" s="38" t="s">
        <v>1</v>
      </c>
      <c r="K3" s="1" t="s">
        <v>3</v>
      </c>
      <c r="L3" s="20" t="s">
        <v>2</v>
      </c>
    </row>
    <row r="4" spans="1:13" ht="24" customHeight="1" x14ac:dyDescent="0.25">
      <c r="A4" s="3"/>
      <c r="B4" s="88">
        <v>1</v>
      </c>
      <c r="C4" s="89" t="s">
        <v>33</v>
      </c>
      <c r="D4" s="90"/>
      <c r="E4" s="91"/>
      <c r="F4" s="8" t="s">
        <v>7</v>
      </c>
      <c r="G4" s="4" t="str">
        <f ca="1">INDIRECT(ADDRESS(21,6))&amp;":"&amp;INDIRECT(ADDRESS(21,7))</f>
        <v>10:13</v>
      </c>
      <c r="H4" s="4"/>
      <c r="I4" s="19" t="str">
        <f ca="1">INDIRECT(ADDRESS(16,6))&amp;":"&amp;INDIRECT(ADDRESS(16,7))</f>
        <v>13:7</v>
      </c>
      <c r="J4" s="92">
        <f ca="1">IF(COUNT(F5:I5)=0,"",COUNTIF(F5:I5,"&gt;0")+0.5*COUNTIF(F5:I5,0))</f>
        <v>1</v>
      </c>
      <c r="K4" s="22"/>
      <c r="L4" s="83">
        <v>1</v>
      </c>
    </row>
    <row r="5" spans="1:13" ht="24" customHeight="1" x14ac:dyDescent="0.25">
      <c r="A5" s="3"/>
      <c r="B5" s="82"/>
      <c r="C5" s="72"/>
      <c r="D5" s="73"/>
      <c r="E5" s="74"/>
      <c r="F5" s="12" t="s">
        <v>7</v>
      </c>
      <c r="G5" s="15">
        <f ca="1">IF(LEN(INDIRECT(ADDRESS(ROW()-1, COLUMN())))=1,"",INDIRECT(ADDRESS(21,6))-INDIRECT(ADDRESS(21,7)))</f>
        <v>-3</v>
      </c>
      <c r="H5" s="15"/>
      <c r="I5" s="16">
        <f ca="1">IF(LEN(INDIRECT(ADDRESS(ROW()-1, COLUMN())))=1,"",INDIRECT(ADDRESS(16,6))-INDIRECT(ADDRESS(16,7)))</f>
        <v>6</v>
      </c>
      <c r="J5" s="78"/>
      <c r="K5" s="15">
        <f ca="1">IF(COUNT(F5:I5)=0,"",SUM(F5:I5))</f>
        <v>3</v>
      </c>
      <c r="L5" s="80"/>
    </row>
    <row r="6" spans="1:13" ht="24" customHeight="1" x14ac:dyDescent="0.25">
      <c r="A6" s="3"/>
      <c r="B6" s="70">
        <v>2</v>
      </c>
      <c r="C6" s="72" t="s">
        <v>31</v>
      </c>
      <c r="D6" s="73"/>
      <c r="E6" s="74"/>
      <c r="F6" s="10" t="str">
        <f ca="1">INDIRECT(ADDRESS(21,7))&amp;":"&amp;INDIRECT(ADDRESS(21,6))</f>
        <v>13:10</v>
      </c>
      <c r="G6" s="6" t="s">
        <v>7</v>
      </c>
      <c r="H6" s="5"/>
      <c r="I6" s="9" t="str">
        <f ca="1">INDIRECT(ADDRESS(24,6))&amp;":"&amp;INDIRECT(ADDRESS(24,7))</f>
        <v>5:13</v>
      </c>
      <c r="J6" s="78">
        <f ca="1">IF(COUNT(F7:I7)=0,"",COUNTIF(F7:I7,"&gt;0")+0.5*COUNTIF(F7:I7,0))</f>
        <v>1</v>
      </c>
      <c r="K6" s="15"/>
      <c r="L6" s="80">
        <v>3</v>
      </c>
    </row>
    <row r="7" spans="1:13" ht="24" customHeight="1" x14ac:dyDescent="0.25">
      <c r="A7" s="3"/>
      <c r="B7" s="82"/>
      <c r="C7" s="72"/>
      <c r="D7" s="73"/>
      <c r="E7" s="74"/>
      <c r="F7" s="21">
        <f ca="1">IF(LEN(INDIRECT(ADDRESS(ROW()-1, COLUMN())))=1,"",INDIRECT(ADDRESS(21,7))-INDIRECT(ADDRESS(21,6)))</f>
        <v>3</v>
      </c>
      <c r="G7" s="13" t="s">
        <v>7</v>
      </c>
      <c r="H7" s="15"/>
      <c r="I7" s="16">
        <f ca="1">IF(LEN(INDIRECT(ADDRESS(ROW()-1, COLUMN())))=1,"",INDIRECT(ADDRESS(24,6))-INDIRECT(ADDRESS(24,7)))</f>
        <v>-8</v>
      </c>
      <c r="J7" s="78"/>
      <c r="K7" s="15">
        <f ca="1">IF(COUNT(F7:I7)=0,"",SUM(F7:I7))</f>
        <v>-5</v>
      </c>
      <c r="L7" s="80"/>
    </row>
    <row r="8" spans="1:13" ht="24" customHeight="1" x14ac:dyDescent="0.25">
      <c r="A8" s="3"/>
      <c r="B8" s="70">
        <v>3</v>
      </c>
      <c r="C8" s="96" t="s">
        <v>51</v>
      </c>
      <c r="D8" s="97"/>
      <c r="E8" s="98"/>
      <c r="F8" s="10"/>
      <c r="G8" s="5"/>
      <c r="H8" s="6"/>
      <c r="I8" s="9"/>
      <c r="J8" s="78" t="str">
        <f>IF(COUNT(F9:I9)=0,"",COUNTIF(F9:I9,"&gt;0")+0.5*COUNTIF(F9:I9,0))</f>
        <v/>
      </c>
      <c r="K8" s="15"/>
      <c r="L8" s="80"/>
      <c r="M8" s="35" t="s">
        <v>125</v>
      </c>
    </row>
    <row r="9" spans="1:13" ht="24" customHeight="1" x14ac:dyDescent="0.25">
      <c r="A9" s="3"/>
      <c r="B9" s="82"/>
      <c r="C9" s="96"/>
      <c r="D9" s="97"/>
      <c r="E9" s="98"/>
      <c r="F9" s="21"/>
      <c r="G9" s="15"/>
      <c r="H9" s="13"/>
      <c r="I9" s="16"/>
      <c r="J9" s="78"/>
      <c r="K9" s="15" t="str">
        <f>IF(COUNT(F9:I9)=0,"",SUM(F9:I9))</f>
        <v/>
      </c>
      <c r="L9" s="80"/>
      <c r="M9" s="35" t="s">
        <v>124</v>
      </c>
    </row>
    <row r="10" spans="1:13" ht="24" customHeight="1" x14ac:dyDescent="0.25">
      <c r="A10" s="3"/>
      <c r="B10" s="70">
        <v>4</v>
      </c>
      <c r="C10" s="72" t="s">
        <v>29</v>
      </c>
      <c r="D10" s="73"/>
      <c r="E10" s="74"/>
      <c r="F10" s="10" t="str">
        <f ca="1">INDIRECT(ADDRESS(16,7))&amp;":"&amp;INDIRECT(ADDRESS(16,6))</f>
        <v>7:13</v>
      </c>
      <c r="G10" s="5" t="str">
        <f ca="1">INDIRECT(ADDRESS(24,7))&amp;":"&amp;INDIRECT(ADDRESS(24,6))</f>
        <v>13:5</v>
      </c>
      <c r="H10" s="5"/>
      <c r="I10" s="11" t="s">
        <v>7</v>
      </c>
      <c r="J10" s="78">
        <f ca="1">IF(COUNT(F11:I11)=0,"",COUNTIF(F11:I11,"&gt;0")+0.5*COUNTIF(F11:I11,0))</f>
        <v>1</v>
      </c>
      <c r="K10" s="15"/>
      <c r="L10" s="80">
        <v>2</v>
      </c>
    </row>
    <row r="11" spans="1:13" ht="24" customHeight="1" thickBot="1" x14ac:dyDescent="0.3">
      <c r="A11" s="3"/>
      <c r="B11" s="71"/>
      <c r="C11" s="75"/>
      <c r="D11" s="76"/>
      <c r="E11" s="77"/>
      <c r="F11" s="18">
        <f ca="1">IF(LEN(INDIRECT(ADDRESS(ROW()-1, COLUMN())))=1,"",INDIRECT(ADDRESS(16,7))-INDIRECT(ADDRESS(16,6)))</f>
        <v>-6</v>
      </c>
      <c r="G11" s="17">
        <f ca="1">IF(LEN(INDIRECT(ADDRESS(ROW()-1, COLUMN())))=1,"",INDIRECT(ADDRESS(24,7))-INDIRECT(ADDRESS(24,6)))</f>
        <v>8</v>
      </c>
      <c r="H11" s="17"/>
      <c r="I11" s="14" t="s">
        <v>7</v>
      </c>
      <c r="J11" s="79"/>
      <c r="K11" s="17">
        <f ca="1">IF(COUNT(F11:I11)=0,"",SUM(F11:I11))</f>
        <v>2</v>
      </c>
      <c r="L11" s="81"/>
    </row>
    <row r="15" spans="1:13" ht="30" customHeight="1" thickBot="1" x14ac:dyDescent="0.3">
      <c r="B15" s="66" t="s">
        <v>4</v>
      </c>
      <c r="C15" s="66"/>
      <c r="D15" s="66"/>
      <c r="E15" s="66"/>
      <c r="F15" s="66"/>
      <c r="G15" s="66"/>
      <c r="H15" s="66"/>
      <c r="I15" s="66"/>
      <c r="J15" s="66"/>
      <c r="K15" s="66"/>
    </row>
    <row r="16" spans="1:13" ht="30" customHeight="1" thickBot="1" x14ac:dyDescent="0.3">
      <c r="B16" s="3">
        <v>1</v>
      </c>
      <c r="C16" s="67" t="str">
        <f ca="1">IF(ISBLANK(INDIRECT(ADDRESS(B16*2+2,3))),"",INDIRECT(ADDRESS(B16*2+2,3)))</f>
        <v>Петергоф</v>
      </c>
      <c r="D16" s="67"/>
      <c r="E16" s="68"/>
      <c r="F16" s="24">
        <v>13</v>
      </c>
      <c r="G16" s="25">
        <v>7</v>
      </c>
      <c r="H16" s="69" t="str">
        <f ca="1">IF(ISBLANK(INDIRECT(ADDRESS(K16*2+2,3))),"",INDIRECT(ADDRESS(K16*2+2,3)))</f>
        <v>Виват</v>
      </c>
      <c r="I16" s="67"/>
      <c r="J16" s="67"/>
      <c r="K16" s="3">
        <v>4</v>
      </c>
      <c r="L16" s="33" t="s">
        <v>9</v>
      </c>
      <c r="M16" s="36">
        <v>3</v>
      </c>
    </row>
    <row r="17" spans="2:13" ht="30" customHeight="1" thickBot="1" x14ac:dyDescent="0.3">
      <c r="B17" s="3">
        <v>2</v>
      </c>
      <c r="C17" s="67" t="str">
        <f ca="1">IF(ISBLANK(INDIRECT(ADDRESS(B17*2+2,3))),"",INDIRECT(ADDRESS(B17*2+2,3)))</f>
        <v>Даурия</v>
      </c>
      <c r="D17" s="67"/>
      <c r="E17" s="68"/>
      <c r="F17" s="24">
        <v>13</v>
      </c>
      <c r="G17" s="25">
        <v>10</v>
      </c>
      <c r="H17" s="69" t="str">
        <f ca="1">IF(ISBLANK(INDIRECT(ADDRESS(K17*2+2,3))),"",INDIRECT(ADDRESS(K17*2+2,3)))</f>
        <v>Бадди</v>
      </c>
      <c r="I17" s="67"/>
      <c r="J17" s="67"/>
      <c r="K17" s="3">
        <v>3</v>
      </c>
      <c r="L17" s="33" t="s">
        <v>9</v>
      </c>
      <c r="M17" s="36">
        <v>4</v>
      </c>
    </row>
    <row r="18" spans="2:13" ht="30" customHeight="1" x14ac:dyDescent="0.25"/>
    <row r="19" spans="2:13" ht="30" customHeight="1" thickBot="1" x14ac:dyDescent="0.3">
      <c r="B19" s="66" t="s">
        <v>5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2:13" ht="30" customHeight="1" thickBot="1" x14ac:dyDescent="0.3">
      <c r="B20" s="3">
        <v>4</v>
      </c>
      <c r="C20" s="67" t="str">
        <f ca="1">IF(ISBLANK(INDIRECT(ADDRESS(B20*2+2,3))),"",INDIRECT(ADDRESS(B20*2+2,3)))</f>
        <v>Виват</v>
      </c>
      <c r="D20" s="67"/>
      <c r="E20" s="68"/>
      <c r="F20" s="49">
        <v>13</v>
      </c>
      <c r="G20" s="50">
        <v>7</v>
      </c>
      <c r="H20" s="95" t="str">
        <f ca="1">IF(ISBLANK(INDIRECT(ADDRESS(K20*2+2,3))),"",INDIRECT(ADDRESS(K20*2+2,3)))</f>
        <v>Бадди</v>
      </c>
      <c r="I20" s="93"/>
      <c r="J20" s="93"/>
      <c r="K20" s="3">
        <v>3</v>
      </c>
      <c r="L20" s="33" t="s">
        <v>9</v>
      </c>
      <c r="M20" s="36">
        <v>3</v>
      </c>
    </row>
    <row r="21" spans="2:13" ht="30" customHeight="1" thickBot="1" x14ac:dyDescent="0.3">
      <c r="B21" s="3">
        <v>1</v>
      </c>
      <c r="C21" s="67" t="str">
        <f ca="1">IF(ISBLANK(INDIRECT(ADDRESS(B21*2+2,3))),"",INDIRECT(ADDRESS(B21*2+2,3)))</f>
        <v>Петергоф</v>
      </c>
      <c r="D21" s="67"/>
      <c r="E21" s="68"/>
      <c r="F21" s="24">
        <v>10</v>
      </c>
      <c r="G21" s="25">
        <v>13</v>
      </c>
      <c r="H21" s="69" t="str">
        <f ca="1">IF(ISBLANK(INDIRECT(ADDRESS(K21*2+2,3))),"",INDIRECT(ADDRESS(K21*2+2,3)))</f>
        <v>Даурия</v>
      </c>
      <c r="I21" s="67"/>
      <c r="J21" s="67"/>
      <c r="K21" s="3">
        <v>2</v>
      </c>
      <c r="L21" s="33" t="s">
        <v>9</v>
      </c>
      <c r="M21" s="36">
        <v>4</v>
      </c>
    </row>
    <row r="22" spans="2:13" ht="30" customHeight="1" x14ac:dyDescent="0.25"/>
    <row r="23" spans="2:13" ht="30" customHeight="1" thickBot="1" x14ac:dyDescent="0.3">
      <c r="B23" s="66" t="s">
        <v>6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2:13" ht="30" customHeight="1" thickBot="1" x14ac:dyDescent="0.3">
      <c r="B24" s="3">
        <v>2</v>
      </c>
      <c r="C24" s="67" t="str">
        <f ca="1">IF(ISBLANK(INDIRECT(ADDRESS(B24*2+2,3))),"",INDIRECT(ADDRESS(B24*2+2,3)))</f>
        <v>Даурия</v>
      </c>
      <c r="D24" s="67"/>
      <c r="E24" s="68"/>
      <c r="F24" s="24">
        <v>5</v>
      </c>
      <c r="G24" s="25">
        <v>13</v>
      </c>
      <c r="H24" s="69" t="str">
        <f ca="1">IF(ISBLANK(INDIRECT(ADDRESS(K24*2+2,3))),"",INDIRECT(ADDRESS(K24*2+2,3)))</f>
        <v>Виват</v>
      </c>
      <c r="I24" s="67"/>
      <c r="J24" s="67"/>
      <c r="K24" s="3">
        <v>4</v>
      </c>
      <c r="L24" s="33" t="s">
        <v>9</v>
      </c>
      <c r="M24" s="36">
        <v>3</v>
      </c>
    </row>
    <row r="25" spans="2:13" ht="30" customHeight="1" thickBot="1" x14ac:dyDescent="0.3">
      <c r="B25" s="3">
        <v>3</v>
      </c>
      <c r="C25" s="93" t="str">
        <f ca="1">IF(ISBLANK(INDIRECT(ADDRESS(B25*2+2,3))),"",INDIRECT(ADDRESS(B25*2+2,3)))</f>
        <v>Бадди</v>
      </c>
      <c r="D25" s="93"/>
      <c r="E25" s="94"/>
      <c r="F25" s="49">
        <v>7</v>
      </c>
      <c r="G25" s="50">
        <v>13</v>
      </c>
      <c r="H25" s="69" t="str">
        <f ca="1">IF(ISBLANK(INDIRECT(ADDRESS(K25*2+2,3))),"",INDIRECT(ADDRESS(K25*2+2,3)))</f>
        <v>Петергоф</v>
      </c>
      <c r="I25" s="67"/>
      <c r="J25" s="67"/>
      <c r="K25" s="3">
        <v>1</v>
      </c>
      <c r="L25" s="33" t="s">
        <v>9</v>
      </c>
      <c r="M25" s="36">
        <v>4</v>
      </c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U9" sqref="U9:U10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5" customWidth="1"/>
    <col min="14" max="15" width="10.28515625" customWidth="1"/>
  </cols>
  <sheetData>
    <row r="1" spans="1:13" ht="59.25" customHeight="1" x14ac:dyDescent="0.25">
      <c r="B1" s="84" t="s">
        <v>18</v>
      </c>
      <c r="C1" s="84"/>
      <c r="D1" s="84"/>
      <c r="E1" s="84"/>
      <c r="F1" s="84"/>
      <c r="G1" s="84"/>
      <c r="H1" s="84"/>
      <c r="I1" s="84"/>
      <c r="J1" s="84"/>
      <c r="K1" s="84"/>
    </row>
    <row r="2" spans="1:13" ht="15.75" thickBot="1" x14ac:dyDescent="0.3"/>
    <row r="3" spans="1:13" ht="30" customHeight="1" thickBot="1" x14ac:dyDescent="0.3">
      <c r="A3" s="3"/>
      <c r="B3" s="38"/>
      <c r="C3" s="85" t="s">
        <v>0</v>
      </c>
      <c r="D3" s="86"/>
      <c r="E3" s="87"/>
      <c r="F3" s="1">
        <v>1</v>
      </c>
      <c r="G3" s="1">
        <v>2</v>
      </c>
      <c r="H3" s="2">
        <v>3</v>
      </c>
      <c r="I3" s="2">
        <v>4</v>
      </c>
      <c r="J3" s="38" t="s">
        <v>1</v>
      </c>
      <c r="K3" s="1" t="s">
        <v>3</v>
      </c>
      <c r="L3" s="20" t="s">
        <v>2</v>
      </c>
    </row>
    <row r="4" spans="1:13" ht="24" customHeight="1" x14ac:dyDescent="0.25">
      <c r="A4" s="3"/>
      <c r="B4" s="88">
        <v>1</v>
      </c>
      <c r="C4" s="89" t="s">
        <v>40</v>
      </c>
      <c r="D4" s="90"/>
      <c r="E4" s="91"/>
      <c r="F4" s="8" t="s">
        <v>7</v>
      </c>
      <c r="G4" s="4" t="str">
        <f ca="1">INDIRECT(ADDRESS(21,6))&amp;":"&amp;INDIRECT(ADDRESS(21,7))</f>
        <v>3:13</v>
      </c>
      <c r="H4" s="4" t="str">
        <f ca="1">INDIRECT(ADDRESS(25,7))&amp;":"&amp;INDIRECT(ADDRESS(25,6))</f>
        <v>13:8</v>
      </c>
      <c r="I4" s="19" t="str">
        <f ca="1">INDIRECT(ADDRESS(16,6))&amp;":"&amp;INDIRECT(ADDRESS(16,7))</f>
        <v>11:13</v>
      </c>
      <c r="J4" s="92">
        <f ca="1">IF(COUNT(F5:I5)=0,"",COUNTIF(F5:I5,"&gt;0")+0.5*COUNTIF(F5:I5,0))</f>
        <v>1</v>
      </c>
      <c r="K4" s="22"/>
      <c r="L4" s="83">
        <v>3</v>
      </c>
    </row>
    <row r="5" spans="1:13" ht="24" customHeight="1" x14ac:dyDescent="0.25">
      <c r="A5" s="3"/>
      <c r="B5" s="82"/>
      <c r="C5" s="72"/>
      <c r="D5" s="73"/>
      <c r="E5" s="74"/>
      <c r="F5" s="12" t="s">
        <v>7</v>
      </c>
      <c r="G5" s="15">
        <f ca="1">IF(LEN(INDIRECT(ADDRESS(ROW()-1, COLUMN())))=1,"",INDIRECT(ADDRESS(21,6))-INDIRECT(ADDRESS(21,7)))</f>
        <v>-10</v>
      </c>
      <c r="H5" s="15">
        <f ca="1">IF(LEN(INDIRECT(ADDRESS(ROW()-1, COLUMN())))=1,"",INDIRECT(ADDRESS(25,7))-INDIRECT(ADDRESS(25,6)))</f>
        <v>5</v>
      </c>
      <c r="I5" s="16">
        <f ca="1">IF(LEN(INDIRECT(ADDRESS(ROW()-1, COLUMN())))=1,"",INDIRECT(ADDRESS(16,6))-INDIRECT(ADDRESS(16,7)))</f>
        <v>-2</v>
      </c>
      <c r="J5" s="78"/>
      <c r="K5" s="15">
        <f ca="1">IF(COUNT(F5:I5)=0,"",SUM(F5:I5))</f>
        <v>-7</v>
      </c>
      <c r="L5" s="80"/>
    </row>
    <row r="6" spans="1:13" ht="24" customHeight="1" x14ac:dyDescent="0.25">
      <c r="A6" s="3"/>
      <c r="B6" s="70">
        <v>2</v>
      </c>
      <c r="C6" s="72" t="s">
        <v>30</v>
      </c>
      <c r="D6" s="73"/>
      <c r="E6" s="74"/>
      <c r="F6" s="10" t="str">
        <f ca="1">INDIRECT(ADDRESS(21,7))&amp;":"&amp;INDIRECT(ADDRESS(21,6))</f>
        <v>13:3</v>
      </c>
      <c r="G6" s="6" t="s">
        <v>7</v>
      </c>
      <c r="H6" s="5" t="str">
        <f ca="1">INDIRECT(ADDRESS(17,6))&amp;":"&amp;INDIRECT(ADDRESS(17,7))</f>
        <v>9:13</v>
      </c>
      <c r="I6" s="9" t="str">
        <f ca="1">INDIRECT(ADDRESS(24,6))&amp;":"&amp;INDIRECT(ADDRESS(24,7))</f>
        <v>13:11</v>
      </c>
      <c r="J6" s="78">
        <f ca="1">IF(COUNT(F7:I7)=0,"",COUNTIF(F7:I7,"&gt;0")+0.5*COUNTIF(F7:I7,0))</f>
        <v>2</v>
      </c>
      <c r="K6" s="15"/>
      <c r="L6" s="80">
        <v>1</v>
      </c>
    </row>
    <row r="7" spans="1:13" ht="24" customHeight="1" x14ac:dyDescent="0.25">
      <c r="A7" s="3"/>
      <c r="B7" s="82"/>
      <c r="C7" s="72"/>
      <c r="D7" s="73"/>
      <c r="E7" s="74"/>
      <c r="F7" s="21">
        <f ca="1">IF(LEN(INDIRECT(ADDRESS(ROW()-1, COLUMN())))=1,"",INDIRECT(ADDRESS(21,7))-INDIRECT(ADDRESS(21,6)))</f>
        <v>10</v>
      </c>
      <c r="G7" s="13" t="s">
        <v>7</v>
      </c>
      <c r="H7" s="15">
        <f ca="1">IF(LEN(INDIRECT(ADDRESS(ROW()-1, COLUMN())))=1,"",INDIRECT(ADDRESS(17,6))-INDIRECT(ADDRESS(17,7)))</f>
        <v>-4</v>
      </c>
      <c r="I7" s="16">
        <f ca="1">IF(LEN(INDIRECT(ADDRESS(ROW()-1, COLUMN())))=1,"",INDIRECT(ADDRESS(24,6))-INDIRECT(ADDRESS(24,7)))</f>
        <v>2</v>
      </c>
      <c r="J7" s="78"/>
      <c r="K7" s="15">
        <f ca="1">IF(COUNT(F7:I7)=0,"",SUM(F7:I7))</f>
        <v>8</v>
      </c>
      <c r="L7" s="80"/>
    </row>
    <row r="8" spans="1:13" ht="24" customHeight="1" x14ac:dyDescent="0.25">
      <c r="A8" s="3"/>
      <c r="B8" s="70">
        <v>3</v>
      </c>
      <c r="C8" s="72" t="s">
        <v>39</v>
      </c>
      <c r="D8" s="73"/>
      <c r="E8" s="74"/>
      <c r="F8" s="10" t="str">
        <f ca="1">INDIRECT(ADDRESS(25,6))&amp;":"&amp;INDIRECT(ADDRESS(25,7))</f>
        <v>8:13</v>
      </c>
      <c r="G8" s="5" t="str">
        <f ca="1">INDIRECT(ADDRESS(17,7))&amp;":"&amp;INDIRECT(ADDRESS(17,6))</f>
        <v>13:9</v>
      </c>
      <c r="H8" s="6" t="s">
        <v>7</v>
      </c>
      <c r="I8" s="9" t="str">
        <f ca="1">INDIRECT(ADDRESS(20,7))&amp;":"&amp;INDIRECT(ADDRESS(20,6))</f>
        <v>3:13</v>
      </c>
      <c r="J8" s="78">
        <f ca="1">IF(COUNT(F9:I9)=0,"",COUNTIF(F9:I9,"&gt;0")+0.5*COUNTIF(F9:I9,0))</f>
        <v>1</v>
      </c>
      <c r="K8" s="15"/>
      <c r="L8" s="80">
        <v>4</v>
      </c>
    </row>
    <row r="9" spans="1:13" ht="24" customHeight="1" x14ac:dyDescent="0.25">
      <c r="A9" s="3"/>
      <c r="B9" s="82"/>
      <c r="C9" s="72"/>
      <c r="D9" s="73"/>
      <c r="E9" s="74"/>
      <c r="F9" s="21">
        <f ca="1">IF(LEN(INDIRECT(ADDRESS(ROW()-1, COLUMN())))=1,"",INDIRECT(ADDRESS(25,6))-INDIRECT(ADDRESS(25,7)))</f>
        <v>-5</v>
      </c>
      <c r="G9" s="15">
        <f ca="1">IF(LEN(INDIRECT(ADDRESS(ROW()-1, COLUMN())))=1,"",INDIRECT(ADDRESS(17,7))-INDIRECT(ADDRESS(17,6)))</f>
        <v>4</v>
      </c>
      <c r="H9" s="13" t="s">
        <v>7</v>
      </c>
      <c r="I9" s="16">
        <f ca="1">IF(LEN(INDIRECT(ADDRESS(ROW()-1, COLUMN())))=1,"",INDIRECT(ADDRESS(20,7))-INDIRECT(ADDRESS(20,6)))</f>
        <v>-10</v>
      </c>
      <c r="J9" s="78"/>
      <c r="K9" s="15">
        <f ca="1">IF(COUNT(F9:I9)=0,"",SUM(F9:I9))</f>
        <v>-11</v>
      </c>
      <c r="L9" s="80"/>
    </row>
    <row r="10" spans="1:13" ht="24" customHeight="1" x14ac:dyDescent="0.25">
      <c r="A10" s="3"/>
      <c r="B10" s="70">
        <v>4</v>
      </c>
      <c r="C10" s="72" t="s">
        <v>35</v>
      </c>
      <c r="D10" s="73"/>
      <c r="E10" s="74"/>
      <c r="F10" s="10" t="str">
        <f ca="1">INDIRECT(ADDRESS(16,7))&amp;":"&amp;INDIRECT(ADDRESS(16,6))</f>
        <v>13:11</v>
      </c>
      <c r="G10" s="5" t="str">
        <f ca="1">INDIRECT(ADDRESS(24,7))&amp;":"&amp;INDIRECT(ADDRESS(24,6))</f>
        <v>11:13</v>
      </c>
      <c r="H10" s="5" t="str">
        <f ca="1">INDIRECT(ADDRESS(20,6))&amp;":"&amp;INDIRECT(ADDRESS(20,7))</f>
        <v>13:3</v>
      </c>
      <c r="I10" s="11" t="s">
        <v>7</v>
      </c>
      <c r="J10" s="78">
        <f ca="1">IF(COUNT(F11:I11)=0,"",COUNTIF(F11:I11,"&gt;0")+0.5*COUNTIF(F11:I11,0))</f>
        <v>2</v>
      </c>
      <c r="K10" s="15"/>
      <c r="L10" s="80">
        <v>2</v>
      </c>
    </row>
    <row r="11" spans="1:13" ht="24" customHeight="1" thickBot="1" x14ac:dyDescent="0.3">
      <c r="A11" s="3"/>
      <c r="B11" s="71"/>
      <c r="C11" s="75"/>
      <c r="D11" s="76"/>
      <c r="E11" s="77"/>
      <c r="F11" s="18">
        <f ca="1">IF(LEN(INDIRECT(ADDRESS(ROW()-1, COLUMN())))=1,"",INDIRECT(ADDRESS(16,7))-INDIRECT(ADDRESS(16,6)))</f>
        <v>2</v>
      </c>
      <c r="G11" s="17">
        <f ca="1">IF(LEN(INDIRECT(ADDRESS(ROW()-1, COLUMN())))=1,"",INDIRECT(ADDRESS(24,7))-INDIRECT(ADDRESS(24,6)))</f>
        <v>-2</v>
      </c>
      <c r="H11" s="17">
        <f ca="1">IF(LEN(INDIRECT(ADDRESS(ROW()-1, COLUMN())))=1,"",INDIRECT(ADDRESS(20,6))-INDIRECT(ADDRESS(20,7)))</f>
        <v>10</v>
      </c>
      <c r="I11" s="14" t="s">
        <v>7</v>
      </c>
      <c r="J11" s="79"/>
      <c r="K11" s="17">
        <f ca="1">IF(COUNT(F11:I11)=0,"",SUM(F11:I11))</f>
        <v>10</v>
      </c>
      <c r="L11" s="81"/>
    </row>
    <row r="15" spans="1:13" ht="30" customHeight="1" thickBot="1" x14ac:dyDescent="0.3">
      <c r="B15" s="66" t="s">
        <v>4</v>
      </c>
      <c r="C15" s="66"/>
      <c r="D15" s="66"/>
      <c r="E15" s="66"/>
      <c r="F15" s="66"/>
      <c r="G15" s="66"/>
      <c r="H15" s="66"/>
      <c r="I15" s="66"/>
      <c r="J15" s="66"/>
      <c r="K15" s="66"/>
    </row>
    <row r="16" spans="1:13" ht="30" customHeight="1" thickBot="1" x14ac:dyDescent="0.3">
      <c r="B16" s="3">
        <v>1</v>
      </c>
      <c r="C16" s="67" t="str">
        <f ca="1">IF(ISBLANK(INDIRECT(ADDRESS(B16*2+2,3))),"",INDIRECT(ADDRESS(B16*2+2,3)))</f>
        <v>Шторм</v>
      </c>
      <c r="D16" s="67"/>
      <c r="E16" s="68"/>
      <c r="F16" s="24">
        <v>11</v>
      </c>
      <c r="G16" s="25">
        <v>13</v>
      </c>
      <c r="H16" s="69" t="str">
        <f ca="1">IF(ISBLANK(INDIRECT(ADDRESS(K16*2+2,3))),"",INDIRECT(ADDRESS(K16*2+2,3)))</f>
        <v>Ударники</v>
      </c>
      <c r="I16" s="67"/>
      <c r="J16" s="67"/>
      <c r="K16" s="3">
        <v>4</v>
      </c>
      <c r="L16" s="33" t="s">
        <v>9</v>
      </c>
      <c r="M16" s="36">
        <v>5</v>
      </c>
    </row>
    <row r="17" spans="2:13" ht="30" customHeight="1" thickBot="1" x14ac:dyDescent="0.3">
      <c r="B17" s="3">
        <v>2</v>
      </c>
      <c r="C17" s="67" t="str">
        <f ca="1">IF(ISBLANK(INDIRECT(ADDRESS(B17*2+2,3))),"",INDIRECT(ADDRESS(B17*2+2,3)))</f>
        <v>Гравицапа</v>
      </c>
      <c r="D17" s="67"/>
      <c r="E17" s="68"/>
      <c r="F17" s="24">
        <v>9</v>
      </c>
      <c r="G17" s="25">
        <v>13</v>
      </c>
      <c r="H17" s="69" t="str">
        <f ca="1">IF(ISBLANK(INDIRECT(ADDRESS(K17*2+2,3))),"",INDIRECT(ADDRESS(K17*2+2,3)))</f>
        <v>Энергия</v>
      </c>
      <c r="I17" s="67"/>
      <c r="J17" s="67"/>
      <c r="K17" s="3">
        <v>3</v>
      </c>
      <c r="L17" s="33" t="s">
        <v>9</v>
      </c>
      <c r="M17" s="36">
        <v>6</v>
      </c>
    </row>
    <row r="18" spans="2:13" ht="30" customHeight="1" x14ac:dyDescent="0.25"/>
    <row r="19" spans="2:13" ht="30" customHeight="1" thickBot="1" x14ac:dyDescent="0.3">
      <c r="B19" s="66" t="s">
        <v>5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2:13" ht="30" customHeight="1" thickBot="1" x14ac:dyDescent="0.3">
      <c r="B20" s="3">
        <v>4</v>
      </c>
      <c r="C20" s="67" t="str">
        <f ca="1">IF(ISBLANK(INDIRECT(ADDRESS(B20*2+2,3))),"",INDIRECT(ADDRESS(B20*2+2,3)))</f>
        <v>Ударники</v>
      </c>
      <c r="D20" s="67"/>
      <c r="E20" s="68"/>
      <c r="F20" s="24">
        <v>13</v>
      </c>
      <c r="G20" s="25">
        <v>3</v>
      </c>
      <c r="H20" s="69" t="str">
        <f ca="1">IF(ISBLANK(INDIRECT(ADDRESS(K20*2+2,3))),"",INDIRECT(ADDRESS(K20*2+2,3)))</f>
        <v>Энергия</v>
      </c>
      <c r="I20" s="67"/>
      <c r="J20" s="67"/>
      <c r="K20" s="3">
        <v>3</v>
      </c>
      <c r="L20" s="33" t="s">
        <v>9</v>
      </c>
      <c r="M20" s="36">
        <v>5</v>
      </c>
    </row>
    <row r="21" spans="2:13" ht="30" customHeight="1" thickBot="1" x14ac:dyDescent="0.3">
      <c r="B21" s="3">
        <v>1</v>
      </c>
      <c r="C21" s="67" t="str">
        <f ca="1">IF(ISBLANK(INDIRECT(ADDRESS(B21*2+2,3))),"",INDIRECT(ADDRESS(B21*2+2,3)))</f>
        <v>Шторм</v>
      </c>
      <c r="D21" s="67"/>
      <c r="E21" s="68"/>
      <c r="F21" s="24">
        <v>3</v>
      </c>
      <c r="G21" s="25">
        <v>13</v>
      </c>
      <c r="H21" s="69" t="str">
        <f ca="1">IF(ISBLANK(INDIRECT(ADDRESS(K21*2+2,3))),"",INDIRECT(ADDRESS(K21*2+2,3)))</f>
        <v>Гравицапа</v>
      </c>
      <c r="I21" s="67"/>
      <c r="J21" s="67"/>
      <c r="K21" s="3">
        <v>2</v>
      </c>
      <c r="L21" s="33" t="s">
        <v>9</v>
      </c>
      <c r="M21" s="36">
        <v>6</v>
      </c>
    </row>
    <row r="22" spans="2:13" ht="30" customHeight="1" x14ac:dyDescent="0.25"/>
    <row r="23" spans="2:13" ht="30" customHeight="1" thickBot="1" x14ac:dyDescent="0.3">
      <c r="B23" s="66" t="s">
        <v>6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2:13" ht="30" customHeight="1" thickBot="1" x14ac:dyDescent="0.3">
      <c r="B24" s="3">
        <v>2</v>
      </c>
      <c r="C24" s="67" t="str">
        <f ca="1">IF(ISBLANK(INDIRECT(ADDRESS(B24*2+2,3))),"",INDIRECT(ADDRESS(B24*2+2,3)))</f>
        <v>Гравицапа</v>
      </c>
      <c r="D24" s="67"/>
      <c r="E24" s="68"/>
      <c r="F24" s="24">
        <v>13</v>
      </c>
      <c r="G24" s="25">
        <v>11</v>
      </c>
      <c r="H24" s="69" t="str">
        <f ca="1">IF(ISBLANK(INDIRECT(ADDRESS(K24*2+2,3))),"",INDIRECT(ADDRESS(K24*2+2,3)))</f>
        <v>Ударники</v>
      </c>
      <c r="I24" s="67"/>
      <c r="J24" s="67"/>
      <c r="K24" s="3">
        <v>4</v>
      </c>
      <c r="L24" s="33" t="s">
        <v>9</v>
      </c>
      <c r="M24" s="36">
        <v>5</v>
      </c>
    </row>
    <row r="25" spans="2:13" ht="30" customHeight="1" thickBot="1" x14ac:dyDescent="0.3">
      <c r="B25" s="3">
        <v>3</v>
      </c>
      <c r="C25" s="67" t="str">
        <f ca="1">IF(ISBLANK(INDIRECT(ADDRESS(B25*2+2,3))),"",INDIRECT(ADDRESS(B25*2+2,3)))</f>
        <v>Энергия</v>
      </c>
      <c r="D25" s="67"/>
      <c r="E25" s="68"/>
      <c r="F25" s="24">
        <v>8</v>
      </c>
      <c r="G25" s="25">
        <v>13</v>
      </c>
      <c r="H25" s="69" t="str">
        <f ca="1">IF(ISBLANK(INDIRECT(ADDRESS(K25*2+2,3))),"",INDIRECT(ADDRESS(K25*2+2,3)))</f>
        <v>Шторм</v>
      </c>
      <c r="I25" s="67"/>
      <c r="J25" s="67"/>
      <c r="K25" s="3">
        <v>1</v>
      </c>
      <c r="L25" s="33" t="s">
        <v>9</v>
      </c>
      <c r="M25" s="36">
        <v>6</v>
      </c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5"/>
  <sheetViews>
    <sheetView workbookViewId="0">
      <selection activeCell="L6" sqref="L6:L7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5" customWidth="1"/>
    <col min="14" max="15" width="10.28515625" customWidth="1"/>
  </cols>
  <sheetData>
    <row r="1" spans="1:13" ht="59.25" customHeight="1" x14ac:dyDescent="0.25">
      <c r="B1" s="84" t="s">
        <v>15</v>
      </c>
      <c r="C1" s="84"/>
      <c r="D1" s="84"/>
      <c r="E1" s="84"/>
      <c r="F1" s="84"/>
      <c r="G1" s="84"/>
      <c r="H1" s="84"/>
      <c r="I1" s="84"/>
      <c r="J1" s="84"/>
      <c r="K1" s="84"/>
    </row>
    <row r="2" spans="1:13" ht="15.75" thickBot="1" x14ac:dyDescent="0.3"/>
    <row r="3" spans="1:13" ht="30" customHeight="1" thickBot="1" x14ac:dyDescent="0.3">
      <c r="A3" s="3"/>
      <c r="B3" s="23"/>
      <c r="C3" s="85" t="s">
        <v>0</v>
      </c>
      <c r="D3" s="86"/>
      <c r="E3" s="87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 x14ac:dyDescent="0.25">
      <c r="A4" s="3"/>
      <c r="B4" s="88">
        <v>1</v>
      </c>
      <c r="C4" s="89" t="s">
        <v>38</v>
      </c>
      <c r="D4" s="90"/>
      <c r="E4" s="91"/>
      <c r="F4" s="8" t="s">
        <v>7</v>
      </c>
      <c r="G4" s="4" t="str">
        <f ca="1">INDIRECT(ADDRESS(21,6))&amp;":"&amp;INDIRECT(ADDRESS(21,7))</f>
        <v>13:6</v>
      </c>
      <c r="H4" s="4" t="str">
        <f ca="1">INDIRECT(ADDRESS(25,7))&amp;":"&amp;INDIRECT(ADDRESS(25,6))</f>
        <v>8:13</v>
      </c>
      <c r="I4" s="19" t="str">
        <f ca="1">INDIRECT(ADDRESS(16,6))&amp;":"&amp;INDIRECT(ADDRESS(16,7))</f>
        <v>7:13</v>
      </c>
      <c r="J4" s="92">
        <f ca="1">IF(COUNT(F5:I5)=0,"",COUNTIF(F5:I5,"&gt;0")+0.5*COUNTIF(F5:I5,0))</f>
        <v>1</v>
      </c>
      <c r="K4" s="22"/>
      <c r="L4" s="83">
        <v>3</v>
      </c>
    </row>
    <row r="5" spans="1:13" ht="24" customHeight="1" x14ac:dyDescent="0.25">
      <c r="A5" s="3"/>
      <c r="B5" s="82"/>
      <c r="C5" s="72"/>
      <c r="D5" s="73"/>
      <c r="E5" s="74"/>
      <c r="F5" s="12" t="s">
        <v>7</v>
      </c>
      <c r="G5" s="15">
        <f ca="1">IF(LEN(INDIRECT(ADDRESS(ROW()-1, COLUMN())))=1,"",INDIRECT(ADDRESS(21,6))-INDIRECT(ADDRESS(21,7)))</f>
        <v>7</v>
      </c>
      <c r="H5" s="15">
        <f ca="1">IF(LEN(INDIRECT(ADDRESS(ROW()-1, COLUMN())))=1,"",INDIRECT(ADDRESS(25,7))-INDIRECT(ADDRESS(25,6)))</f>
        <v>-5</v>
      </c>
      <c r="I5" s="16">
        <f ca="1">IF(LEN(INDIRECT(ADDRESS(ROW()-1, COLUMN())))=1,"",INDIRECT(ADDRESS(16,6))-INDIRECT(ADDRESS(16,7)))</f>
        <v>-6</v>
      </c>
      <c r="J5" s="78"/>
      <c r="K5" s="15">
        <f ca="1">IF(COUNT(F5:I5)=0,"",SUM(F5:I5))</f>
        <v>-4</v>
      </c>
      <c r="L5" s="80"/>
    </row>
    <row r="6" spans="1:13" ht="24" customHeight="1" x14ac:dyDescent="0.25">
      <c r="A6" s="3"/>
      <c r="B6" s="70">
        <v>2</v>
      </c>
      <c r="C6" s="72" t="s">
        <v>28</v>
      </c>
      <c r="D6" s="73"/>
      <c r="E6" s="74"/>
      <c r="F6" s="10" t="str">
        <f ca="1">INDIRECT(ADDRESS(21,7))&amp;":"&amp;INDIRECT(ADDRESS(21,6))</f>
        <v>6:13</v>
      </c>
      <c r="G6" s="6" t="s">
        <v>7</v>
      </c>
      <c r="H6" s="5" t="str">
        <f ca="1">INDIRECT(ADDRESS(17,6))&amp;":"&amp;INDIRECT(ADDRESS(17,7))</f>
        <v>8:13</v>
      </c>
      <c r="I6" s="9" t="str">
        <f ca="1">INDIRECT(ADDRESS(24,6))&amp;":"&amp;INDIRECT(ADDRESS(24,7))</f>
        <v>9:13</v>
      </c>
      <c r="J6" s="78">
        <f ca="1">IF(COUNT(F7:I7)=0,"",COUNTIF(F7:I7,"&gt;0")+0.5*COUNTIF(F7:I7,0))</f>
        <v>0</v>
      </c>
      <c r="K6" s="15"/>
      <c r="L6" s="80">
        <v>4</v>
      </c>
    </row>
    <row r="7" spans="1:13" ht="24" customHeight="1" x14ac:dyDescent="0.25">
      <c r="A7" s="3"/>
      <c r="B7" s="82"/>
      <c r="C7" s="72"/>
      <c r="D7" s="73"/>
      <c r="E7" s="74"/>
      <c r="F7" s="21">
        <f ca="1">IF(LEN(INDIRECT(ADDRESS(ROW()-1, COLUMN())))=1,"",INDIRECT(ADDRESS(21,7))-INDIRECT(ADDRESS(21,6)))</f>
        <v>-7</v>
      </c>
      <c r="G7" s="13" t="s">
        <v>7</v>
      </c>
      <c r="H7" s="15">
        <f ca="1">IF(LEN(INDIRECT(ADDRESS(ROW()-1, COLUMN())))=1,"",INDIRECT(ADDRESS(17,6))-INDIRECT(ADDRESS(17,7)))</f>
        <v>-5</v>
      </c>
      <c r="I7" s="16">
        <f ca="1">IF(LEN(INDIRECT(ADDRESS(ROW()-1, COLUMN())))=1,"",INDIRECT(ADDRESS(24,6))-INDIRECT(ADDRESS(24,7)))</f>
        <v>-4</v>
      </c>
      <c r="J7" s="78"/>
      <c r="K7" s="15">
        <f ca="1">IF(COUNT(F7:I7)=0,"",SUM(F7:I7))</f>
        <v>-16</v>
      </c>
      <c r="L7" s="80"/>
    </row>
    <row r="8" spans="1:13" ht="24" customHeight="1" x14ac:dyDescent="0.25">
      <c r="A8" s="3"/>
      <c r="B8" s="70">
        <v>3</v>
      </c>
      <c r="C8" s="72" t="s">
        <v>52</v>
      </c>
      <c r="D8" s="73"/>
      <c r="E8" s="74"/>
      <c r="F8" s="10" t="str">
        <f ca="1">INDIRECT(ADDRESS(25,6))&amp;":"&amp;INDIRECT(ADDRESS(25,7))</f>
        <v>13:8</v>
      </c>
      <c r="G8" s="5" t="str">
        <f ca="1">INDIRECT(ADDRESS(17,7))&amp;":"&amp;INDIRECT(ADDRESS(17,6))</f>
        <v>13:8</v>
      </c>
      <c r="H8" s="6" t="s">
        <v>7</v>
      </c>
      <c r="I8" s="9" t="str">
        <f ca="1">INDIRECT(ADDRESS(20,7))&amp;":"&amp;INDIRECT(ADDRESS(20,6))</f>
        <v>6:13</v>
      </c>
      <c r="J8" s="78">
        <f ca="1">IF(COUNT(F9:I9)=0,"",COUNTIF(F9:I9,"&gt;0")+0.5*COUNTIF(F9:I9,0))</f>
        <v>2</v>
      </c>
      <c r="K8" s="15"/>
      <c r="L8" s="80">
        <v>2</v>
      </c>
    </row>
    <row r="9" spans="1:13" ht="24" customHeight="1" x14ac:dyDescent="0.25">
      <c r="A9" s="3"/>
      <c r="B9" s="82"/>
      <c r="C9" s="72"/>
      <c r="D9" s="73"/>
      <c r="E9" s="74"/>
      <c r="F9" s="21">
        <f ca="1">IF(LEN(INDIRECT(ADDRESS(ROW()-1, COLUMN())))=1,"",INDIRECT(ADDRESS(25,6))-INDIRECT(ADDRESS(25,7)))</f>
        <v>5</v>
      </c>
      <c r="G9" s="15">
        <f ca="1">IF(LEN(INDIRECT(ADDRESS(ROW()-1, COLUMN())))=1,"",INDIRECT(ADDRESS(17,7))-INDIRECT(ADDRESS(17,6)))</f>
        <v>5</v>
      </c>
      <c r="H9" s="13" t="s">
        <v>7</v>
      </c>
      <c r="I9" s="16">
        <f ca="1">IF(LEN(INDIRECT(ADDRESS(ROW()-1, COLUMN())))=1,"",INDIRECT(ADDRESS(20,7))-INDIRECT(ADDRESS(20,6)))</f>
        <v>-7</v>
      </c>
      <c r="J9" s="78"/>
      <c r="K9" s="15">
        <f ca="1">IF(COUNT(F9:I9)=0,"",SUM(F9:I9))</f>
        <v>3</v>
      </c>
      <c r="L9" s="80"/>
    </row>
    <row r="10" spans="1:13" ht="24" customHeight="1" x14ac:dyDescent="0.25">
      <c r="A10" s="3"/>
      <c r="B10" s="70">
        <v>4</v>
      </c>
      <c r="C10" s="72" t="s">
        <v>27</v>
      </c>
      <c r="D10" s="73"/>
      <c r="E10" s="74"/>
      <c r="F10" s="10" t="str">
        <f ca="1">INDIRECT(ADDRESS(16,7))&amp;":"&amp;INDIRECT(ADDRESS(16,6))</f>
        <v>13:7</v>
      </c>
      <c r="G10" s="5" t="str">
        <f ca="1">INDIRECT(ADDRESS(24,7))&amp;":"&amp;INDIRECT(ADDRESS(24,6))</f>
        <v>13:9</v>
      </c>
      <c r="H10" s="5" t="str">
        <f ca="1">INDIRECT(ADDRESS(20,6))&amp;":"&amp;INDIRECT(ADDRESS(20,7))</f>
        <v>13:6</v>
      </c>
      <c r="I10" s="11" t="s">
        <v>7</v>
      </c>
      <c r="J10" s="78">
        <f ca="1">IF(COUNT(F11:I11)=0,"",COUNTIF(F11:I11,"&gt;0")+0.5*COUNTIF(F11:I11,0))</f>
        <v>3</v>
      </c>
      <c r="K10" s="15"/>
      <c r="L10" s="80">
        <v>1</v>
      </c>
    </row>
    <row r="11" spans="1:13" ht="24" customHeight="1" thickBot="1" x14ac:dyDescent="0.3">
      <c r="A11" s="3"/>
      <c r="B11" s="71"/>
      <c r="C11" s="75"/>
      <c r="D11" s="76"/>
      <c r="E11" s="77"/>
      <c r="F11" s="18">
        <f ca="1">IF(LEN(INDIRECT(ADDRESS(ROW()-1, COLUMN())))=1,"",INDIRECT(ADDRESS(16,7))-INDIRECT(ADDRESS(16,6)))</f>
        <v>6</v>
      </c>
      <c r="G11" s="17">
        <f ca="1">IF(LEN(INDIRECT(ADDRESS(ROW()-1, COLUMN())))=1,"",INDIRECT(ADDRESS(24,7))-INDIRECT(ADDRESS(24,6)))</f>
        <v>4</v>
      </c>
      <c r="H11" s="17">
        <f ca="1">IF(LEN(INDIRECT(ADDRESS(ROW()-1, COLUMN())))=1,"",INDIRECT(ADDRESS(20,6))-INDIRECT(ADDRESS(20,7)))</f>
        <v>7</v>
      </c>
      <c r="I11" s="14" t="s">
        <v>7</v>
      </c>
      <c r="J11" s="79"/>
      <c r="K11" s="17">
        <f ca="1">IF(COUNT(F11:I11)=0,"",SUM(F11:I11))</f>
        <v>17</v>
      </c>
      <c r="L11" s="81"/>
    </row>
    <row r="15" spans="1:13" ht="30" customHeight="1" thickBot="1" x14ac:dyDescent="0.3">
      <c r="B15" s="66" t="s">
        <v>4</v>
      </c>
      <c r="C15" s="66"/>
      <c r="D15" s="66"/>
      <c r="E15" s="66"/>
      <c r="F15" s="66"/>
      <c r="G15" s="66"/>
      <c r="H15" s="66"/>
      <c r="I15" s="66"/>
      <c r="J15" s="66"/>
      <c r="K15" s="66"/>
    </row>
    <row r="16" spans="1:13" ht="30" customHeight="1" thickBot="1" x14ac:dyDescent="0.3">
      <c r="B16" s="3">
        <v>1</v>
      </c>
      <c r="C16" s="67" t="str">
        <f ca="1">IF(ISBLANK(INDIRECT(ADDRESS(B16*2+2,3))),"",INDIRECT(ADDRESS(B16*2+2,3)))</f>
        <v>Форсаж</v>
      </c>
      <c r="D16" s="67"/>
      <c r="E16" s="68"/>
      <c r="F16" s="24">
        <v>7</v>
      </c>
      <c r="G16" s="25">
        <v>13</v>
      </c>
      <c r="H16" s="69" t="str">
        <f ca="1">IF(ISBLANK(INDIRECT(ADDRESS(K16*2+2,3))),"",INDIRECT(ADDRESS(K16*2+2,3)))</f>
        <v>VDV</v>
      </c>
      <c r="I16" s="67"/>
      <c r="J16" s="67"/>
      <c r="K16" s="3">
        <v>4</v>
      </c>
      <c r="L16" s="33" t="s">
        <v>9</v>
      </c>
      <c r="M16" s="36">
        <v>7</v>
      </c>
    </row>
    <row r="17" spans="2:13" ht="30" customHeight="1" thickBot="1" x14ac:dyDescent="0.3">
      <c r="B17" s="3">
        <v>2</v>
      </c>
      <c r="C17" s="67" t="str">
        <f ca="1">IF(ISBLANK(INDIRECT(ADDRESS(B17*2+2,3))),"",INDIRECT(ADDRESS(B17*2+2,3)))</f>
        <v>БИП</v>
      </c>
      <c r="D17" s="67"/>
      <c r="E17" s="68"/>
      <c r="F17" s="24">
        <v>8</v>
      </c>
      <c r="G17" s="25">
        <v>13</v>
      </c>
      <c r="H17" s="69" t="str">
        <f ca="1">IF(ISBLANK(INDIRECT(ADDRESS(K17*2+2,3))),"",INDIRECT(ADDRESS(K17*2+2,3)))</f>
        <v>ААА+</v>
      </c>
      <c r="I17" s="67"/>
      <c r="J17" s="67"/>
      <c r="K17" s="3">
        <v>3</v>
      </c>
      <c r="L17" s="33" t="s">
        <v>9</v>
      </c>
      <c r="M17" s="36">
        <v>8</v>
      </c>
    </row>
    <row r="18" spans="2:13" ht="30" customHeight="1" x14ac:dyDescent="0.25"/>
    <row r="19" spans="2:13" ht="30" customHeight="1" thickBot="1" x14ac:dyDescent="0.3">
      <c r="B19" s="66" t="s">
        <v>5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2:13" ht="30" customHeight="1" thickBot="1" x14ac:dyDescent="0.3">
      <c r="B20" s="3">
        <v>4</v>
      </c>
      <c r="C20" s="67" t="str">
        <f ca="1">IF(ISBLANK(INDIRECT(ADDRESS(B20*2+2,3))),"",INDIRECT(ADDRESS(B20*2+2,3)))</f>
        <v>VDV</v>
      </c>
      <c r="D20" s="67"/>
      <c r="E20" s="68"/>
      <c r="F20" s="24">
        <v>13</v>
      </c>
      <c r="G20" s="25">
        <v>6</v>
      </c>
      <c r="H20" s="69" t="str">
        <f ca="1">IF(ISBLANK(INDIRECT(ADDRESS(K20*2+2,3))),"",INDIRECT(ADDRESS(K20*2+2,3)))</f>
        <v>ААА+</v>
      </c>
      <c r="I20" s="67"/>
      <c r="J20" s="67"/>
      <c r="K20" s="3">
        <v>3</v>
      </c>
      <c r="L20" s="33" t="s">
        <v>9</v>
      </c>
      <c r="M20" s="36">
        <v>7</v>
      </c>
    </row>
    <row r="21" spans="2:13" ht="30" customHeight="1" thickBot="1" x14ac:dyDescent="0.3">
      <c r="B21" s="3">
        <v>1</v>
      </c>
      <c r="C21" s="67" t="str">
        <f ca="1">IF(ISBLANK(INDIRECT(ADDRESS(B21*2+2,3))),"",INDIRECT(ADDRESS(B21*2+2,3)))</f>
        <v>Форсаж</v>
      </c>
      <c r="D21" s="67"/>
      <c r="E21" s="68"/>
      <c r="F21" s="24">
        <v>13</v>
      </c>
      <c r="G21" s="25">
        <v>6</v>
      </c>
      <c r="H21" s="69" t="str">
        <f ca="1">IF(ISBLANK(INDIRECT(ADDRESS(K21*2+2,3))),"",INDIRECT(ADDRESS(K21*2+2,3)))</f>
        <v>БИП</v>
      </c>
      <c r="I21" s="67"/>
      <c r="J21" s="67"/>
      <c r="K21" s="3">
        <v>2</v>
      </c>
      <c r="L21" s="33" t="s">
        <v>9</v>
      </c>
      <c r="M21" s="36">
        <v>8</v>
      </c>
    </row>
    <row r="22" spans="2:13" ht="30" customHeight="1" x14ac:dyDescent="0.25"/>
    <row r="23" spans="2:13" ht="30" customHeight="1" thickBot="1" x14ac:dyDescent="0.3">
      <c r="B23" s="66" t="s">
        <v>6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2:13" ht="30" customHeight="1" thickBot="1" x14ac:dyDescent="0.3">
      <c r="B24" s="3">
        <v>2</v>
      </c>
      <c r="C24" s="67" t="str">
        <f ca="1">IF(ISBLANK(INDIRECT(ADDRESS(B24*2+2,3))),"",INDIRECT(ADDRESS(B24*2+2,3)))</f>
        <v>БИП</v>
      </c>
      <c r="D24" s="67"/>
      <c r="E24" s="68"/>
      <c r="F24" s="24">
        <v>9</v>
      </c>
      <c r="G24" s="25">
        <v>13</v>
      </c>
      <c r="H24" s="69" t="str">
        <f ca="1">IF(ISBLANK(INDIRECT(ADDRESS(K24*2+2,3))),"",INDIRECT(ADDRESS(K24*2+2,3)))</f>
        <v>VDV</v>
      </c>
      <c r="I24" s="67"/>
      <c r="J24" s="67"/>
      <c r="K24" s="3">
        <v>4</v>
      </c>
      <c r="L24" s="33" t="s">
        <v>9</v>
      </c>
      <c r="M24" s="36">
        <v>7</v>
      </c>
    </row>
    <row r="25" spans="2:13" ht="30" customHeight="1" thickBot="1" x14ac:dyDescent="0.3">
      <c r="B25" s="3">
        <v>3</v>
      </c>
      <c r="C25" s="67" t="str">
        <f ca="1">IF(ISBLANK(INDIRECT(ADDRESS(B25*2+2,3))),"",INDIRECT(ADDRESS(B25*2+2,3)))</f>
        <v>ААА+</v>
      </c>
      <c r="D25" s="67"/>
      <c r="E25" s="68"/>
      <c r="F25" s="24">
        <v>13</v>
      </c>
      <c r="G25" s="25">
        <v>8</v>
      </c>
      <c r="H25" s="69" t="str">
        <f ca="1">IF(ISBLANK(INDIRECT(ADDRESS(K25*2+2,3))),"",INDIRECT(ADDRESS(K25*2+2,3)))</f>
        <v>Форсаж</v>
      </c>
      <c r="I25" s="67"/>
      <c r="J25" s="67"/>
      <c r="K25" s="3">
        <v>1</v>
      </c>
      <c r="L25" s="33" t="s">
        <v>9</v>
      </c>
      <c r="M25" s="36">
        <v>8</v>
      </c>
    </row>
  </sheetData>
  <mergeCells count="33">
    <mergeCell ref="B1:K1"/>
    <mergeCell ref="B6:B7"/>
    <mergeCell ref="C6:E7"/>
    <mergeCell ref="J6:J7"/>
    <mergeCell ref="L6:L7"/>
    <mergeCell ref="C3:E3"/>
    <mergeCell ref="B4:B5"/>
    <mergeCell ref="C4:E5"/>
    <mergeCell ref="J4:J5"/>
    <mergeCell ref="L4:L5"/>
    <mergeCell ref="B19:K19"/>
    <mergeCell ref="B8:B9"/>
    <mergeCell ref="C8:E9"/>
    <mergeCell ref="J8:J9"/>
    <mergeCell ref="L8:L9"/>
    <mergeCell ref="B10:B11"/>
    <mergeCell ref="C10:E11"/>
    <mergeCell ref="J10:J11"/>
    <mergeCell ref="L10:L11"/>
    <mergeCell ref="B15:K15"/>
    <mergeCell ref="C16:E16"/>
    <mergeCell ref="H16:J16"/>
    <mergeCell ref="C17:E17"/>
    <mergeCell ref="H17:J17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P15" sqref="P15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5" customWidth="1"/>
    <col min="14" max="15" width="10.28515625" customWidth="1"/>
  </cols>
  <sheetData>
    <row r="1" spans="1:13" ht="59.25" customHeight="1" x14ac:dyDescent="0.25">
      <c r="B1" s="84" t="s">
        <v>14</v>
      </c>
      <c r="C1" s="84"/>
      <c r="D1" s="84"/>
      <c r="E1" s="84"/>
      <c r="F1" s="84"/>
      <c r="G1" s="84"/>
      <c r="H1" s="84"/>
      <c r="I1" s="84"/>
      <c r="J1" s="84"/>
      <c r="K1" s="84"/>
    </row>
    <row r="2" spans="1:13" ht="15.75" thickBot="1" x14ac:dyDescent="0.3"/>
    <row r="3" spans="1:13" ht="30" customHeight="1" thickBot="1" x14ac:dyDescent="0.3">
      <c r="A3" s="3"/>
      <c r="B3" s="38"/>
      <c r="C3" s="85" t="s">
        <v>0</v>
      </c>
      <c r="D3" s="86"/>
      <c r="E3" s="87"/>
      <c r="F3" s="1">
        <v>1</v>
      </c>
      <c r="G3" s="1">
        <v>2</v>
      </c>
      <c r="H3" s="2">
        <v>3</v>
      </c>
      <c r="I3" s="2">
        <v>4</v>
      </c>
      <c r="J3" s="38" t="s">
        <v>1</v>
      </c>
      <c r="K3" s="1" t="s">
        <v>3</v>
      </c>
      <c r="L3" s="20" t="s">
        <v>2</v>
      </c>
    </row>
    <row r="4" spans="1:13" ht="24" customHeight="1" x14ac:dyDescent="0.25">
      <c r="A4" s="3" t="s">
        <v>45</v>
      </c>
      <c r="B4" s="88">
        <v>1</v>
      </c>
      <c r="C4" s="89" t="str">
        <f ca="1">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</f>
        <v>Унисон</v>
      </c>
      <c r="D4" s="90"/>
      <c r="E4" s="91"/>
      <c r="F4" s="8" t="s">
        <v>7</v>
      </c>
      <c r="G4" s="4" t="str">
        <f ca="1">INDIRECT(ADDRESS(21,6))&amp;":"&amp;INDIRECT(ADDRESS(21,7))</f>
        <v>13:11</v>
      </c>
      <c r="H4" s="4" t="str">
        <f ca="1">INDIRECT(ADDRESS(25,7))&amp;":"&amp;INDIRECT(ADDRESS(25,6))</f>
        <v>12:13</v>
      </c>
      <c r="I4" s="19" t="str">
        <f ca="1">INDIRECT(ADDRESS(16,6))&amp;":"&amp;INDIRECT(ADDRESS(16,7))</f>
        <v>13:5</v>
      </c>
      <c r="J4" s="92">
        <f ca="1">IF(COUNT(F5:I5)=0,"",COUNTIF(F5:I5,"&gt;0")+0.5*COUNTIF(F5:I5,0))</f>
        <v>2</v>
      </c>
      <c r="K4" s="22"/>
      <c r="L4" s="83">
        <v>1</v>
      </c>
    </row>
    <row r="5" spans="1:13" ht="24" customHeight="1" x14ac:dyDescent="0.25">
      <c r="A5" s="3">
        <v>1</v>
      </c>
      <c r="B5" s="82"/>
      <c r="C5" s="72"/>
      <c r="D5" s="73"/>
      <c r="E5" s="74"/>
      <c r="F5" s="12" t="s">
        <v>7</v>
      </c>
      <c r="G5" s="15">
        <f ca="1">IF(LEN(INDIRECT(ADDRESS(ROW()-1, COLUMN())))=1,"",INDIRECT(ADDRESS(21,6))-INDIRECT(ADDRESS(21,7)))</f>
        <v>2</v>
      </c>
      <c r="H5" s="15">
        <f ca="1">IF(LEN(INDIRECT(ADDRESS(ROW()-1, COLUMN())))=1,"",INDIRECT(ADDRESS(25,7))-INDIRECT(ADDRESS(25,6)))</f>
        <v>-1</v>
      </c>
      <c r="I5" s="16">
        <f ca="1">IF(LEN(INDIRECT(ADDRESS(ROW()-1, COLUMN())))=1,"",INDIRECT(ADDRESS(16,6))-INDIRECT(ADDRESS(16,7)))</f>
        <v>8</v>
      </c>
      <c r="J5" s="78"/>
      <c r="K5" s="15">
        <f ca="1">IF(COUNT(F5:I5)=0,"",SUM(F5:I5))</f>
        <v>9</v>
      </c>
      <c r="L5" s="80"/>
    </row>
    <row r="6" spans="1:13" ht="24" customHeight="1" x14ac:dyDescent="0.25">
      <c r="A6" s="3" t="s">
        <v>46</v>
      </c>
      <c r="B6" s="70">
        <v>2</v>
      </c>
      <c r="C6" s="72" t="str">
        <f ca="1">IF(LEFT(A6,1)="X",IFERROR(INDIRECT(ADDRESS(MATCH(A7,OFFSET(INDIRECT(ADDRESS(1,3,,,A6)),0,0,200,1),0),2,,,A6)),""),IFERROR(INDIRECT(ADDRESS(MATCH(A7,OFFSET(INDIRECT(ADDRESS(3,2,,,A6)),1,6+MAX(OFFSET(INDIRECT(ADDRESS(3,2,,,A6)),0,0,1,20)),2*MAX(OFFSET(INDIRECT(ADDRESS(3,2,,,A6)),0,0,1,20)),1),0)+3,3,,,A6)),""))</f>
        <v>Гравицапа</v>
      </c>
      <c r="D6" s="73"/>
      <c r="E6" s="74"/>
      <c r="F6" s="10" t="str">
        <f ca="1">INDIRECT(ADDRESS(21,7))&amp;":"&amp;INDIRECT(ADDRESS(21,6))</f>
        <v>11:13</v>
      </c>
      <c r="G6" s="6" t="s">
        <v>7</v>
      </c>
      <c r="H6" s="5" t="str">
        <f ca="1">INDIRECT(ADDRESS(17,6))&amp;":"&amp;INDIRECT(ADDRESS(17,7))</f>
        <v>11:13</v>
      </c>
      <c r="I6" s="9" t="str">
        <f ca="1">INDIRECT(ADDRESS(24,6))&amp;":"&amp;INDIRECT(ADDRESS(24,7))</f>
        <v>12:13</v>
      </c>
      <c r="J6" s="78">
        <f ca="1">IF(COUNT(F7:I7)=0,"",COUNTIF(F7:I7,"&gt;0")+0.5*COUNTIF(F7:I7,0))</f>
        <v>0</v>
      </c>
      <c r="K6" s="15"/>
      <c r="L6" s="80">
        <v>4</v>
      </c>
    </row>
    <row r="7" spans="1:13" ht="24" customHeight="1" x14ac:dyDescent="0.25">
      <c r="A7" s="3">
        <v>1</v>
      </c>
      <c r="B7" s="82"/>
      <c r="C7" s="72"/>
      <c r="D7" s="73"/>
      <c r="E7" s="74"/>
      <c r="F7" s="21">
        <f ca="1">IF(LEN(INDIRECT(ADDRESS(ROW()-1, COLUMN())))=1,"",INDIRECT(ADDRESS(21,7))-INDIRECT(ADDRESS(21,6)))</f>
        <v>-2</v>
      </c>
      <c r="G7" s="13" t="s">
        <v>7</v>
      </c>
      <c r="H7" s="15">
        <f ca="1">IF(LEN(INDIRECT(ADDRESS(ROW()-1, COLUMN())))=1,"",INDIRECT(ADDRESS(17,6))-INDIRECT(ADDRESS(17,7)))</f>
        <v>-2</v>
      </c>
      <c r="I7" s="16">
        <f ca="1">IF(LEN(INDIRECT(ADDRESS(ROW()-1, COLUMN())))=1,"",INDIRECT(ADDRESS(24,6))-INDIRECT(ADDRESS(24,7)))</f>
        <v>-1</v>
      </c>
      <c r="J7" s="78"/>
      <c r="K7" s="15">
        <f ca="1">IF(COUNT(F7:I7)=0,"",SUM(F7:I7))</f>
        <v>-5</v>
      </c>
      <c r="L7" s="80"/>
    </row>
    <row r="8" spans="1:13" ht="24" customHeight="1" x14ac:dyDescent="0.25">
      <c r="A8" s="3" t="s">
        <v>47</v>
      </c>
      <c r="B8" s="70">
        <v>3</v>
      </c>
      <c r="C8" s="72" t="str">
        <f ca="1">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</f>
        <v>Виват</v>
      </c>
      <c r="D8" s="73"/>
      <c r="E8" s="74"/>
      <c r="F8" s="10" t="str">
        <f ca="1">INDIRECT(ADDRESS(25,6))&amp;":"&amp;INDIRECT(ADDRESS(25,7))</f>
        <v>13:12</v>
      </c>
      <c r="G8" s="5" t="str">
        <f ca="1">INDIRECT(ADDRESS(17,7))&amp;":"&amp;INDIRECT(ADDRESS(17,6))</f>
        <v>13:11</v>
      </c>
      <c r="H8" s="6" t="s">
        <v>7</v>
      </c>
      <c r="I8" s="9" t="str">
        <f ca="1">INDIRECT(ADDRESS(20,7))&amp;":"&amp;INDIRECT(ADDRESS(20,6))</f>
        <v>4:13</v>
      </c>
      <c r="J8" s="78">
        <f ca="1">IF(COUNT(F9:I9)=0,"",COUNTIF(F9:I9,"&gt;0")+0.5*COUNTIF(F9:I9,0))</f>
        <v>2</v>
      </c>
      <c r="K8" s="15"/>
      <c r="L8" s="80">
        <v>3</v>
      </c>
    </row>
    <row r="9" spans="1:13" ht="24" customHeight="1" x14ac:dyDescent="0.25">
      <c r="A9" s="3">
        <v>2</v>
      </c>
      <c r="B9" s="82"/>
      <c r="C9" s="72"/>
      <c r="D9" s="73"/>
      <c r="E9" s="74"/>
      <c r="F9" s="21">
        <f ca="1">IF(LEN(INDIRECT(ADDRESS(ROW()-1, COLUMN())))=1,"",INDIRECT(ADDRESS(25,6))-INDIRECT(ADDRESS(25,7)))</f>
        <v>1</v>
      </c>
      <c r="G9" s="15">
        <f ca="1">IF(LEN(INDIRECT(ADDRESS(ROW()-1, COLUMN())))=1,"",INDIRECT(ADDRESS(17,7))-INDIRECT(ADDRESS(17,6)))</f>
        <v>2</v>
      </c>
      <c r="H9" s="13" t="s">
        <v>7</v>
      </c>
      <c r="I9" s="16">
        <f ca="1">IF(LEN(INDIRECT(ADDRESS(ROW()-1, COLUMN())))=1,"",INDIRECT(ADDRESS(20,7))-INDIRECT(ADDRESS(20,6)))</f>
        <v>-9</v>
      </c>
      <c r="J9" s="78"/>
      <c r="K9" s="15">
        <f ca="1">IF(COUNT(F9:I9)=0,"",SUM(F9:I9))</f>
        <v>-6</v>
      </c>
      <c r="L9" s="80"/>
    </row>
    <row r="10" spans="1:13" ht="24" customHeight="1" x14ac:dyDescent="0.25">
      <c r="A10" s="3" t="s">
        <v>48</v>
      </c>
      <c r="B10" s="70">
        <v>4</v>
      </c>
      <c r="C10" s="72" t="str">
        <f ca="1">IF(LEFT(A10,1)="X",IFERROR(INDIRECT(ADDRESS(MATCH(A11,OFFSET(INDIRECT(ADDRESS(1,3,,,A10)),0,0,200,1),0),2,,,A10)),""),IFERROR(INDIRECT(ADDRESS(MATCH(A11,OFFSET(INDIRECT(ADDRESS(3,2,,,A10)),1,6+MAX(OFFSET(INDIRECT(ADDRESS(3,2,,,A10)),0,0,1,20)),2*MAX(OFFSET(INDIRECT(ADDRESS(3,2,,,A10)),0,0,1,20)),1),0)+3,3,,,A10)),""))</f>
        <v>ААА+</v>
      </c>
      <c r="D10" s="73"/>
      <c r="E10" s="74"/>
      <c r="F10" s="10" t="str">
        <f ca="1">INDIRECT(ADDRESS(16,7))&amp;":"&amp;INDIRECT(ADDRESS(16,6))</f>
        <v>5:13</v>
      </c>
      <c r="G10" s="5" t="str">
        <f ca="1">INDIRECT(ADDRESS(24,7))&amp;":"&amp;INDIRECT(ADDRESS(24,6))</f>
        <v>13:12</v>
      </c>
      <c r="H10" s="5" t="str">
        <f ca="1">INDIRECT(ADDRESS(20,6))&amp;":"&amp;INDIRECT(ADDRESS(20,7))</f>
        <v>13:4</v>
      </c>
      <c r="I10" s="11" t="s">
        <v>7</v>
      </c>
      <c r="J10" s="78">
        <f ca="1">IF(COUNT(F11:I11)=0,"",COUNTIF(F11:I11,"&gt;0")+0.5*COUNTIF(F11:I11,0))</f>
        <v>2</v>
      </c>
      <c r="K10" s="15"/>
      <c r="L10" s="80">
        <v>2</v>
      </c>
    </row>
    <row r="11" spans="1:13" ht="24" customHeight="1" thickBot="1" x14ac:dyDescent="0.3">
      <c r="A11" s="3">
        <v>2</v>
      </c>
      <c r="B11" s="71"/>
      <c r="C11" s="75"/>
      <c r="D11" s="76"/>
      <c r="E11" s="77"/>
      <c r="F11" s="18">
        <f ca="1">IF(LEN(INDIRECT(ADDRESS(ROW()-1, COLUMN())))=1,"",INDIRECT(ADDRESS(16,7))-INDIRECT(ADDRESS(16,6)))</f>
        <v>-8</v>
      </c>
      <c r="G11" s="17">
        <f ca="1">IF(LEN(INDIRECT(ADDRESS(ROW()-1, COLUMN())))=1,"",INDIRECT(ADDRESS(24,7))-INDIRECT(ADDRESS(24,6)))</f>
        <v>1</v>
      </c>
      <c r="H11" s="17">
        <f ca="1">IF(LEN(INDIRECT(ADDRESS(ROW()-1, COLUMN())))=1,"",INDIRECT(ADDRESS(20,6))-INDIRECT(ADDRESS(20,7)))</f>
        <v>9</v>
      </c>
      <c r="I11" s="14" t="s">
        <v>7</v>
      </c>
      <c r="J11" s="79"/>
      <c r="K11" s="17">
        <f ca="1">IF(COUNT(F11:I11)=0,"",SUM(F11:I11))</f>
        <v>2</v>
      </c>
      <c r="L11" s="81"/>
    </row>
    <row r="15" spans="1:13" ht="30" customHeight="1" thickBot="1" x14ac:dyDescent="0.3">
      <c r="B15" s="66" t="s">
        <v>4</v>
      </c>
      <c r="C15" s="66"/>
      <c r="D15" s="66"/>
      <c r="E15" s="66"/>
      <c r="F15" s="66"/>
      <c r="G15" s="66"/>
      <c r="H15" s="66"/>
      <c r="I15" s="66"/>
      <c r="J15" s="66"/>
      <c r="K15" s="66"/>
    </row>
    <row r="16" spans="1:13" ht="30" customHeight="1" thickBot="1" x14ac:dyDescent="0.3">
      <c r="B16" s="3">
        <v>1</v>
      </c>
      <c r="C16" s="67" t="str">
        <f ca="1">IF(ISBLANK(INDIRECT(ADDRESS(B16*2+2,3))),"",INDIRECT(ADDRESS(B16*2+2,3)))</f>
        <v>Унисон</v>
      </c>
      <c r="D16" s="67"/>
      <c r="E16" s="68"/>
      <c r="F16" s="24">
        <v>13</v>
      </c>
      <c r="G16" s="25">
        <v>5</v>
      </c>
      <c r="H16" s="69" t="str">
        <f ca="1">IF(ISBLANK(INDIRECT(ADDRESS(K16*2+2,3))),"",INDIRECT(ADDRESS(K16*2+2,3)))</f>
        <v>ААА+</v>
      </c>
      <c r="I16" s="67"/>
      <c r="J16" s="67"/>
      <c r="K16" s="3">
        <v>4</v>
      </c>
      <c r="L16" s="33" t="s">
        <v>9</v>
      </c>
      <c r="M16" s="36"/>
    </row>
    <row r="17" spans="2:13" ht="30" customHeight="1" thickBot="1" x14ac:dyDescent="0.3">
      <c r="B17" s="3">
        <v>2</v>
      </c>
      <c r="C17" s="67" t="str">
        <f ca="1">IF(ISBLANK(INDIRECT(ADDRESS(B17*2+2,3))),"",INDIRECT(ADDRESS(B17*2+2,3)))</f>
        <v>Гравицапа</v>
      </c>
      <c r="D17" s="67"/>
      <c r="E17" s="68"/>
      <c r="F17" s="24">
        <v>11</v>
      </c>
      <c r="G17" s="25">
        <v>13</v>
      </c>
      <c r="H17" s="69" t="str">
        <f ca="1">IF(ISBLANK(INDIRECT(ADDRESS(K17*2+2,3))),"",INDIRECT(ADDRESS(K17*2+2,3)))</f>
        <v>Виват</v>
      </c>
      <c r="I17" s="67"/>
      <c r="J17" s="67"/>
      <c r="K17" s="3">
        <v>3</v>
      </c>
      <c r="L17" s="33" t="s">
        <v>9</v>
      </c>
      <c r="M17" s="36"/>
    </row>
    <row r="18" spans="2:13" ht="30" customHeight="1" x14ac:dyDescent="0.25"/>
    <row r="19" spans="2:13" ht="30" customHeight="1" thickBot="1" x14ac:dyDescent="0.3">
      <c r="B19" s="66" t="s">
        <v>5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2:13" ht="30" customHeight="1" thickBot="1" x14ac:dyDescent="0.3">
      <c r="B20" s="3">
        <v>4</v>
      </c>
      <c r="C20" s="67" t="str">
        <f ca="1">IF(ISBLANK(INDIRECT(ADDRESS(B20*2+2,3))),"",INDIRECT(ADDRESS(B20*2+2,3)))</f>
        <v>ААА+</v>
      </c>
      <c r="D20" s="67"/>
      <c r="E20" s="68"/>
      <c r="F20" s="24">
        <v>13</v>
      </c>
      <c r="G20" s="25">
        <v>4</v>
      </c>
      <c r="H20" s="69" t="str">
        <f ca="1">IF(ISBLANK(INDIRECT(ADDRESS(K20*2+2,3))),"",INDIRECT(ADDRESS(K20*2+2,3)))</f>
        <v>Виват</v>
      </c>
      <c r="I20" s="67"/>
      <c r="J20" s="67"/>
      <c r="K20" s="3">
        <v>3</v>
      </c>
      <c r="L20" s="33" t="s">
        <v>9</v>
      </c>
      <c r="M20" s="36"/>
    </row>
    <row r="21" spans="2:13" ht="30" customHeight="1" thickBot="1" x14ac:dyDescent="0.3">
      <c r="B21" s="3">
        <v>1</v>
      </c>
      <c r="C21" s="67" t="str">
        <f ca="1">IF(ISBLANK(INDIRECT(ADDRESS(B21*2+2,3))),"",INDIRECT(ADDRESS(B21*2+2,3)))</f>
        <v>Унисон</v>
      </c>
      <c r="D21" s="67"/>
      <c r="E21" s="68"/>
      <c r="F21" s="24">
        <v>13</v>
      </c>
      <c r="G21" s="25">
        <v>11</v>
      </c>
      <c r="H21" s="69" t="str">
        <f ca="1">IF(ISBLANK(INDIRECT(ADDRESS(K21*2+2,3))),"",INDIRECT(ADDRESS(K21*2+2,3)))</f>
        <v>Гравицапа</v>
      </c>
      <c r="I21" s="67"/>
      <c r="J21" s="67"/>
      <c r="K21" s="3">
        <v>2</v>
      </c>
      <c r="L21" s="33" t="s">
        <v>9</v>
      </c>
      <c r="M21" s="36"/>
    </row>
    <row r="22" spans="2:13" ht="30" customHeight="1" x14ac:dyDescent="0.25"/>
    <row r="23" spans="2:13" ht="30" customHeight="1" thickBot="1" x14ac:dyDescent="0.3">
      <c r="B23" s="66" t="s">
        <v>6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2:13" ht="30" customHeight="1" thickBot="1" x14ac:dyDescent="0.3">
      <c r="B24" s="3">
        <v>2</v>
      </c>
      <c r="C24" s="67" t="str">
        <f ca="1">IF(ISBLANK(INDIRECT(ADDRESS(B24*2+2,3))),"",INDIRECT(ADDRESS(B24*2+2,3)))</f>
        <v>Гравицапа</v>
      </c>
      <c r="D24" s="67"/>
      <c r="E24" s="68"/>
      <c r="F24" s="24">
        <v>12</v>
      </c>
      <c r="G24" s="25">
        <v>13</v>
      </c>
      <c r="H24" s="69" t="str">
        <f ca="1">IF(ISBLANK(INDIRECT(ADDRESS(K24*2+2,3))),"",INDIRECT(ADDRESS(K24*2+2,3)))</f>
        <v>ААА+</v>
      </c>
      <c r="I24" s="67"/>
      <c r="J24" s="67"/>
      <c r="K24" s="3">
        <v>4</v>
      </c>
      <c r="L24" s="33" t="s">
        <v>9</v>
      </c>
      <c r="M24" s="36"/>
    </row>
    <row r="25" spans="2:13" ht="30" customHeight="1" thickBot="1" x14ac:dyDescent="0.3">
      <c r="B25" s="3">
        <v>3</v>
      </c>
      <c r="C25" s="67" t="str">
        <f ca="1">IF(ISBLANK(INDIRECT(ADDRESS(B25*2+2,3))),"",INDIRECT(ADDRESS(B25*2+2,3)))</f>
        <v>Виват</v>
      </c>
      <c r="D25" s="67"/>
      <c r="E25" s="68"/>
      <c r="F25" s="24">
        <v>13</v>
      </c>
      <c r="G25" s="25">
        <v>12</v>
      </c>
      <c r="H25" s="69" t="str">
        <f ca="1">IF(ISBLANK(INDIRECT(ADDRESS(K25*2+2,3))),"",INDIRECT(ADDRESS(K25*2+2,3)))</f>
        <v>Унисон</v>
      </c>
      <c r="I25" s="67"/>
      <c r="J25" s="67"/>
      <c r="K25" s="3">
        <v>1</v>
      </c>
      <c r="L25" s="33" t="s">
        <v>9</v>
      </c>
      <c r="M25" s="36"/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83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P13" sqref="P13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5" customWidth="1"/>
    <col min="14" max="15" width="10.28515625" customWidth="1"/>
  </cols>
  <sheetData>
    <row r="1" spans="1:13" ht="59.25" customHeight="1" x14ac:dyDescent="0.25">
      <c r="B1" s="84" t="s">
        <v>13</v>
      </c>
      <c r="C1" s="84"/>
      <c r="D1" s="84"/>
      <c r="E1" s="84"/>
      <c r="F1" s="84"/>
      <c r="G1" s="84"/>
      <c r="H1" s="84"/>
      <c r="I1" s="84"/>
      <c r="J1" s="84"/>
      <c r="K1" s="84"/>
    </row>
    <row r="2" spans="1:13" ht="15.75" thickBot="1" x14ac:dyDescent="0.3"/>
    <row r="3" spans="1:13" ht="30" customHeight="1" thickBot="1" x14ac:dyDescent="0.3">
      <c r="A3" s="3"/>
      <c r="B3" s="38"/>
      <c r="C3" s="85" t="s">
        <v>0</v>
      </c>
      <c r="D3" s="86"/>
      <c r="E3" s="87"/>
      <c r="F3" s="1">
        <v>1</v>
      </c>
      <c r="G3" s="1">
        <v>2</v>
      </c>
      <c r="H3" s="2">
        <v>3</v>
      </c>
      <c r="I3" s="2">
        <v>4</v>
      </c>
      <c r="J3" s="38" t="s">
        <v>1</v>
      </c>
      <c r="K3" s="1" t="s">
        <v>3</v>
      </c>
      <c r="L3" s="20" t="s">
        <v>2</v>
      </c>
    </row>
    <row r="4" spans="1:13" ht="24" customHeight="1" x14ac:dyDescent="0.25">
      <c r="A4" s="3" t="s">
        <v>47</v>
      </c>
      <c r="B4" s="88">
        <v>1</v>
      </c>
      <c r="C4" s="89" t="str">
        <f ca="1">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</f>
        <v>Петергоф</v>
      </c>
      <c r="D4" s="90"/>
      <c r="E4" s="91"/>
      <c r="F4" s="8" t="s">
        <v>7</v>
      </c>
      <c r="G4" s="4" t="str">
        <f ca="1">INDIRECT(ADDRESS(21,6))&amp;":"&amp;INDIRECT(ADDRESS(21,7))</f>
        <v>7:13</v>
      </c>
      <c r="H4" s="4" t="str">
        <f ca="1">INDIRECT(ADDRESS(25,7))&amp;":"&amp;INDIRECT(ADDRESS(25,6))</f>
        <v>5:13</v>
      </c>
      <c r="I4" s="19" t="str">
        <f ca="1">INDIRECT(ADDRESS(16,6))&amp;":"&amp;INDIRECT(ADDRESS(16,7))</f>
        <v>11:13</v>
      </c>
      <c r="J4" s="92">
        <f ca="1">IF(COUNT(F5:I5)=0,"",COUNTIF(F5:I5,"&gt;0")+0.5*COUNTIF(F5:I5,0))</f>
        <v>0</v>
      </c>
      <c r="K4" s="22"/>
      <c r="L4" s="83">
        <v>4</v>
      </c>
    </row>
    <row r="5" spans="1:13" ht="24" customHeight="1" x14ac:dyDescent="0.25">
      <c r="A5" s="3">
        <v>1</v>
      </c>
      <c r="B5" s="82"/>
      <c r="C5" s="72"/>
      <c r="D5" s="73"/>
      <c r="E5" s="74"/>
      <c r="F5" s="12" t="s">
        <v>7</v>
      </c>
      <c r="G5" s="15">
        <f ca="1">IF(LEN(INDIRECT(ADDRESS(ROW()-1, COLUMN())))=1,"",INDIRECT(ADDRESS(21,6))-INDIRECT(ADDRESS(21,7)))</f>
        <v>-6</v>
      </c>
      <c r="H5" s="15">
        <f ca="1">IF(LEN(INDIRECT(ADDRESS(ROW()-1, COLUMN())))=1,"",INDIRECT(ADDRESS(25,7))-INDIRECT(ADDRESS(25,6)))</f>
        <v>-8</v>
      </c>
      <c r="I5" s="16">
        <f ca="1">IF(LEN(INDIRECT(ADDRESS(ROW()-1, COLUMN())))=1,"",INDIRECT(ADDRESS(16,6))-INDIRECT(ADDRESS(16,7)))</f>
        <v>-2</v>
      </c>
      <c r="J5" s="78"/>
      <c r="K5" s="15">
        <f ca="1">IF(COUNT(F5:I5)=0,"",SUM(F5:I5))</f>
        <v>-16</v>
      </c>
      <c r="L5" s="80"/>
    </row>
    <row r="6" spans="1:13" ht="24" customHeight="1" x14ac:dyDescent="0.25">
      <c r="A6" s="3" t="s">
        <v>48</v>
      </c>
      <c r="B6" s="70">
        <v>2</v>
      </c>
      <c r="C6" s="72" t="str">
        <f ca="1">IF(LEFT(A6,1)="X",IFERROR(INDIRECT(ADDRESS(MATCH(A7,OFFSET(INDIRECT(ADDRESS(1,3,,,A6)),0,0,200,1),0),2,,,A6)),""),IFERROR(INDIRECT(ADDRESS(MATCH(A7,OFFSET(INDIRECT(ADDRESS(3,2,,,A6)),1,6+MAX(OFFSET(INDIRECT(ADDRESS(3,2,,,A6)),0,0,1,20)),2*MAX(OFFSET(INDIRECT(ADDRESS(3,2,,,A6)),0,0,1,20)),1),0)+3,3,,,A6)),""))</f>
        <v>VDV</v>
      </c>
      <c r="D6" s="73"/>
      <c r="E6" s="74"/>
      <c r="F6" s="10" t="str">
        <f ca="1">INDIRECT(ADDRESS(21,7))&amp;":"&amp;INDIRECT(ADDRESS(21,6))</f>
        <v>13:7</v>
      </c>
      <c r="G6" s="6" t="s">
        <v>7</v>
      </c>
      <c r="H6" s="5" t="str">
        <f ca="1">INDIRECT(ADDRESS(17,6))&amp;":"&amp;INDIRECT(ADDRESS(17,7))</f>
        <v>9:13</v>
      </c>
      <c r="I6" s="9" t="str">
        <f ca="1">INDIRECT(ADDRESS(24,6))&amp;":"&amp;INDIRECT(ADDRESS(24,7))</f>
        <v>13:4</v>
      </c>
      <c r="J6" s="78">
        <f ca="1">IF(COUNT(F7:I7)=0,"",COUNTIF(F7:I7,"&gt;0")+0.5*COUNTIF(F7:I7,0))</f>
        <v>2</v>
      </c>
      <c r="K6" s="15"/>
      <c r="L6" s="80">
        <v>2</v>
      </c>
    </row>
    <row r="7" spans="1:13" ht="24" customHeight="1" x14ac:dyDescent="0.25">
      <c r="A7" s="3">
        <v>1</v>
      </c>
      <c r="B7" s="82"/>
      <c r="C7" s="72"/>
      <c r="D7" s="73"/>
      <c r="E7" s="74"/>
      <c r="F7" s="21">
        <f ca="1">IF(LEN(INDIRECT(ADDRESS(ROW()-1, COLUMN())))=1,"",INDIRECT(ADDRESS(21,7))-INDIRECT(ADDRESS(21,6)))</f>
        <v>6</v>
      </c>
      <c r="G7" s="13" t="s">
        <v>7</v>
      </c>
      <c r="H7" s="15">
        <f ca="1">IF(LEN(INDIRECT(ADDRESS(ROW()-1, COLUMN())))=1,"",INDIRECT(ADDRESS(17,6))-INDIRECT(ADDRESS(17,7)))</f>
        <v>-4</v>
      </c>
      <c r="I7" s="16">
        <f ca="1">IF(LEN(INDIRECT(ADDRESS(ROW()-1, COLUMN())))=1,"",INDIRECT(ADDRESS(24,6))-INDIRECT(ADDRESS(24,7)))</f>
        <v>9</v>
      </c>
      <c r="J7" s="78"/>
      <c r="K7" s="15">
        <f ca="1">IF(COUNT(F7:I7)=0,"",SUM(F7:I7))</f>
        <v>11</v>
      </c>
      <c r="L7" s="80"/>
    </row>
    <row r="8" spans="1:13" ht="24" customHeight="1" x14ac:dyDescent="0.25">
      <c r="A8" s="3" t="s">
        <v>46</v>
      </c>
      <c r="B8" s="70">
        <v>3</v>
      </c>
      <c r="C8" s="72" t="str">
        <f ca="1">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</f>
        <v>Ударники</v>
      </c>
      <c r="D8" s="73"/>
      <c r="E8" s="74"/>
      <c r="F8" s="10" t="str">
        <f ca="1">INDIRECT(ADDRESS(25,6))&amp;":"&amp;INDIRECT(ADDRESS(25,7))</f>
        <v>13:5</v>
      </c>
      <c r="G8" s="5" t="str">
        <f ca="1">INDIRECT(ADDRESS(17,7))&amp;":"&amp;INDIRECT(ADDRESS(17,6))</f>
        <v>13:9</v>
      </c>
      <c r="H8" s="6" t="s">
        <v>7</v>
      </c>
      <c r="I8" s="9" t="str">
        <f ca="1">INDIRECT(ADDRESS(20,7))&amp;":"&amp;INDIRECT(ADDRESS(20,6))</f>
        <v>13:8</v>
      </c>
      <c r="J8" s="78">
        <f ca="1">IF(COUNT(F9:I9)=0,"",COUNTIF(F9:I9,"&gt;0")+0.5*COUNTIF(F9:I9,0))</f>
        <v>3</v>
      </c>
      <c r="K8" s="15"/>
      <c r="L8" s="80">
        <v>1</v>
      </c>
    </row>
    <row r="9" spans="1:13" ht="24" customHeight="1" x14ac:dyDescent="0.25">
      <c r="A9" s="3">
        <v>2</v>
      </c>
      <c r="B9" s="82"/>
      <c r="C9" s="72"/>
      <c r="D9" s="73"/>
      <c r="E9" s="74"/>
      <c r="F9" s="21">
        <f ca="1">IF(LEN(INDIRECT(ADDRESS(ROW()-1, COLUMN())))=1,"",INDIRECT(ADDRESS(25,6))-INDIRECT(ADDRESS(25,7)))</f>
        <v>8</v>
      </c>
      <c r="G9" s="15">
        <f ca="1">IF(LEN(INDIRECT(ADDRESS(ROW()-1, COLUMN())))=1,"",INDIRECT(ADDRESS(17,7))-INDIRECT(ADDRESS(17,6)))</f>
        <v>4</v>
      </c>
      <c r="H9" s="13" t="s">
        <v>7</v>
      </c>
      <c r="I9" s="16">
        <f ca="1">IF(LEN(INDIRECT(ADDRESS(ROW()-1, COLUMN())))=1,"",INDIRECT(ADDRESS(20,7))-INDIRECT(ADDRESS(20,6)))</f>
        <v>5</v>
      </c>
      <c r="J9" s="78"/>
      <c r="K9" s="15">
        <f ca="1">IF(COUNT(F9:I9)=0,"",SUM(F9:I9))</f>
        <v>17</v>
      </c>
      <c r="L9" s="80"/>
    </row>
    <row r="10" spans="1:13" ht="24" customHeight="1" x14ac:dyDescent="0.25">
      <c r="A10" s="3" t="s">
        <v>45</v>
      </c>
      <c r="B10" s="70">
        <v>4</v>
      </c>
      <c r="C10" s="72" t="str">
        <f ca="1">IF(LEFT(A10,1)="X",IFERROR(INDIRECT(ADDRESS(MATCH(A11,OFFSET(INDIRECT(ADDRESS(1,3,,,A10)),0,0,200,1),0),2,,,A10)),""),IFERROR(INDIRECT(ADDRESS(MATCH(A11,OFFSET(INDIRECT(ADDRESS(3,2,,,A10)),1,6+MAX(OFFSET(INDIRECT(ADDRESS(3,2,,,A10)),0,0,1,20)),2*MAX(OFFSET(INDIRECT(ADDRESS(3,2,,,A10)),0,0,1,20)),1),0)+3,3,,,A10)),""))</f>
        <v>Феррари</v>
      </c>
      <c r="D10" s="73"/>
      <c r="E10" s="74"/>
      <c r="F10" s="10" t="str">
        <f ca="1">INDIRECT(ADDRESS(16,7))&amp;":"&amp;INDIRECT(ADDRESS(16,6))</f>
        <v>13:11</v>
      </c>
      <c r="G10" s="5" t="str">
        <f ca="1">INDIRECT(ADDRESS(24,7))&amp;":"&amp;INDIRECT(ADDRESS(24,6))</f>
        <v>4:13</v>
      </c>
      <c r="H10" s="5" t="str">
        <f ca="1">INDIRECT(ADDRESS(20,6))&amp;":"&amp;INDIRECT(ADDRESS(20,7))</f>
        <v>8:13</v>
      </c>
      <c r="I10" s="11" t="s">
        <v>7</v>
      </c>
      <c r="J10" s="78">
        <f ca="1">IF(COUNT(F11:I11)=0,"",COUNTIF(F11:I11,"&gt;0")+0.5*COUNTIF(F11:I11,0))</f>
        <v>1</v>
      </c>
      <c r="K10" s="15"/>
      <c r="L10" s="80">
        <v>3</v>
      </c>
    </row>
    <row r="11" spans="1:13" ht="24" customHeight="1" thickBot="1" x14ac:dyDescent="0.3">
      <c r="A11" s="3">
        <v>2</v>
      </c>
      <c r="B11" s="71"/>
      <c r="C11" s="75"/>
      <c r="D11" s="76"/>
      <c r="E11" s="77"/>
      <c r="F11" s="18">
        <f ca="1">IF(LEN(INDIRECT(ADDRESS(ROW()-1, COLUMN())))=1,"",INDIRECT(ADDRESS(16,7))-INDIRECT(ADDRESS(16,6)))</f>
        <v>2</v>
      </c>
      <c r="G11" s="17">
        <f ca="1">IF(LEN(INDIRECT(ADDRESS(ROW()-1, COLUMN())))=1,"",INDIRECT(ADDRESS(24,7))-INDIRECT(ADDRESS(24,6)))</f>
        <v>-9</v>
      </c>
      <c r="H11" s="17">
        <f ca="1">IF(LEN(INDIRECT(ADDRESS(ROW()-1, COLUMN())))=1,"",INDIRECT(ADDRESS(20,6))-INDIRECT(ADDRESS(20,7)))</f>
        <v>-5</v>
      </c>
      <c r="I11" s="14" t="s">
        <v>7</v>
      </c>
      <c r="J11" s="79"/>
      <c r="K11" s="17">
        <f ca="1">IF(COUNT(F11:I11)=0,"",SUM(F11:I11))</f>
        <v>-12</v>
      </c>
      <c r="L11" s="81"/>
    </row>
    <row r="15" spans="1:13" ht="30" customHeight="1" thickBot="1" x14ac:dyDescent="0.3">
      <c r="B15" s="66" t="s">
        <v>4</v>
      </c>
      <c r="C15" s="66"/>
      <c r="D15" s="66"/>
      <c r="E15" s="66"/>
      <c r="F15" s="66"/>
      <c r="G15" s="66"/>
      <c r="H15" s="66"/>
      <c r="I15" s="66"/>
      <c r="J15" s="66"/>
      <c r="K15" s="66"/>
    </row>
    <row r="16" spans="1:13" ht="30" customHeight="1" thickBot="1" x14ac:dyDescent="0.3">
      <c r="B16" s="3">
        <v>1</v>
      </c>
      <c r="C16" s="67" t="str">
        <f ca="1">IF(ISBLANK(INDIRECT(ADDRESS(B16*2+2,3))),"",INDIRECT(ADDRESS(B16*2+2,3)))</f>
        <v>Петергоф</v>
      </c>
      <c r="D16" s="67"/>
      <c r="E16" s="68"/>
      <c r="F16" s="24">
        <v>11</v>
      </c>
      <c r="G16" s="25">
        <v>13</v>
      </c>
      <c r="H16" s="69" t="str">
        <f ca="1">IF(ISBLANK(INDIRECT(ADDRESS(K16*2+2,3))),"",INDIRECT(ADDRESS(K16*2+2,3)))</f>
        <v>Феррари</v>
      </c>
      <c r="I16" s="67"/>
      <c r="J16" s="67"/>
      <c r="K16" s="3">
        <v>4</v>
      </c>
      <c r="L16" s="33" t="s">
        <v>9</v>
      </c>
      <c r="M16" s="36"/>
    </row>
    <row r="17" spans="2:13" ht="30" customHeight="1" thickBot="1" x14ac:dyDescent="0.3">
      <c r="B17" s="3">
        <v>2</v>
      </c>
      <c r="C17" s="67" t="str">
        <f ca="1">IF(ISBLANK(INDIRECT(ADDRESS(B17*2+2,3))),"",INDIRECT(ADDRESS(B17*2+2,3)))</f>
        <v>VDV</v>
      </c>
      <c r="D17" s="67"/>
      <c r="E17" s="68"/>
      <c r="F17" s="24">
        <v>9</v>
      </c>
      <c r="G17" s="25">
        <v>13</v>
      </c>
      <c r="H17" s="69" t="str">
        <f ca="1">IF(ISBLANK(INDIRECT(ADDRESS(K17*2+2,3))),"",INDIRECT(ADDRESS(K17*2+2,3)))</f>
        <v>Ударники</v>
      </c>
      <c r="I17" s="67"/>
      <c r="J17" s="67"/>
      <c r="K17" s="3">
        <v>3</v>
      </c>
      <c r="L17" s="33" t="s">
        <v>9</v>
      </c>
      <c r="M17" s="36"/>
    </row>
    <row r="18" spans="2:13" ht="30" customHeight="1" x14ac:dyDescent="0.25"/>
    <row r="19" spans="2:13" ht="30" customHeight="1" thickBot="1" x14ac:dyDescent="0.3">
      <c r="B19" s="66" t="s">
        <v>5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2:13" ht="30" customHeight="1" thickBot="1" x14ac:dyDescent="0.3">
      <c r="B20" s="3">
        <v>4</v>
      </c>
      <c r="C20" s="67" t="str">
        <f ca="1">IF(ISBLANK(INDIRECT(ADDRESS(B20*2+2,3))),"",INDIRECT(ADDRESS(B20*2+2,3)))</f>
        <v>Феррари</v>
      </c>
      <c r="D20" s="67"/>
      <c r="E20" s="68"/>
      <c r="F20" s="24">
        <v>8</v>
      </c>
      <c r="G20" s="25">
        <v>13</v>
      </c>
      <c r="H20" s="69" t="str">
        <f ca="1">IF(ISBLANK(INDIRECT(ADDRESS(K20*2+2,3))),"",INDIRECT(ADDRESS(K20*2+2,3)))</f>
        <v>Ударники</v>
      </c>
      <c r="I20" s="67"/>
      <c r="J20" s="67"/>
      <c r="K20" s="3">
        <v>3</v>
      </c>
      <c r="L20" s="33" t="s">
        <v>9</v>
      </c>
      <c r="M20" s="36"/>
    </row>
    <row r="21" spans="2:13" ht="30" customHeight="1" thickBot="1" x14ac:dyDescent="0.3">
      <c r="B21" s="3">
        <v>1</v>
      </c>
      <c r="C21" s="67" t="str">
        <f ca="1">IF(ISBLANK(INDIRECT(ADDRESS(B21*2+2,3))),"",INDIRECT(ADDRESS(B21*2+2,3)))</f>
        <v>Петергоф</v>
      </c>
      <c r="D21" s="67"/>
      <c r="E21" s="68"/>
      <c r="F21" s="24">
        <v>7</v>
      </c>
      <c r="G21" s="25">
        <v>13</v>
      </c>
      <c r="H21" s="69" t="str">
        <f ca="1">IF(ISBLANK(INDIRECT(ADDRESS(K21*2+2,3))),"",INDIRECT(ADDRESS(K21*2+2,3)))</f>
        <v>VDV</v>
      </c>
      <c r="I21" s="67"/>
      <c r="J21" s="67"/>
      <c r="K21" s="3">
        <v>2</v>
      </c>
      <c r="L21" s="33" t="s">
        <v>9</v>
      </c>
      <c r="M21" s="36"/>
    </row>
    <row r="22" spans="2:13" ht="30" customHeight="1" x14ac:dyDescent="0.25"/>
    <row r="23" spans="2:13" ht="30" customHeight="1" thickBot="1" x14ac:dyDescent="0.3">
      <c r="B23" s="66" t="s">
        <v>6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2:13" ht="30" customHeight="1" thickBot="1" x14ac:dyDescent="0.3">
      <c r="B24" s="3">
        <v>2</v>
      </c>
      <c r="C24" s="67" t="str">
        <f ca="1">IF(ISBLANK(INDIRECT(ADDRESS(B24*2+2,3))),"",INDIRECT(ADDRESS(B24*2+2,3)))</f>
        <v>VDV</v>
      </c>
      <c r="D24" s="67"/>
      <c r="E24" s="68"/>
      <c r="F24" s="24">
        <v>13</v>
      </c>
      <c r="G24" s="25">
        <v>4</v>
      </c>
      <c r="H24" s="69" t="str">
        <f ca="1">IF(ISBLANK(INDIRECT(ADDRESS(K24*2+2,3))),"",INDIRECT(ADDRESS(K24*2+2,3)))</f>
        <v>Феррари</v>
      </c>
      <c r="I24" s="67"/>
      <c r="J24" s="67"/>
      <c r="K24" s="3">
        <v>4</v>
      </c>
      <c r="L24" s="33" t="s">
        <v>9</v>
      </c>
      <c r="M24" s="36"/>
    </row>
    <row r="25" spans="2:13" ht="30" customHeight="1" thickBot="1" x14ac:dyDescent="0.3">
      <c r="B25" s="3">
        <v>3</v>
      </c>
      <c r="C25" s="67" t="str">
        <f ca="1">IF(ISBLANK(INDIRECT(ADDRESS(B25*2+2,3))),"",INDIRECT(ADDRESS(B25*2+2,3)))</f>
        <v>Ударники</v>
      </c>
      <c r="D25" s="67"/>
      <c r="E25" s="68"/>
      <c r="F25" s="24">
        <v>13</v>
      </c>
      <c r="G25" s="25">
        <v>5</v>
      </c>
      <c r="H25" s="69" t="str">
        <f ca="1">IF(ISBLANK(INDIRECT(ADDRESS(K25*2+2,3))),"",INDIRECT(ADDRESS(K25*2+2,3)))</f>
        <v>Петергоф</v>
      </c>
      <c r="I25" s="67"/>
      <c r="J25" s="67"/>
      <c r="K25" s="3">
        <v>1</v>
      </c>
      <c r="L25" s="33" t="s">
        <v>9</v>
      </c>
      <c r="M25" s="36"/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83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4"/>
  <sheetViews>
    <sheetView tabSelected="1" workbookViewId="0">
      <selection activeCell="J19" sqref="J19"/>
    </sheetView>
  </sheetViews>
  <sheetFormatPr defaultRowHeight="15" customHeight="1" x14ac:dyDescent="0.25"/>
  <cols>
    <col min="1" max="1" width="4.5703125" style="39" customWidth="1"/>
    <col min="2" max="15" width="9.140625" style="27" customWidth="1"/>
    <col min="16" max="16384" width="9.140625" style="27"/>
  </cols>
  <sheetData>
    <row r="1" spans="1:13" ht="59.25" customHeight="1" x14ac:dyDescent="0.25">
      <c r="B1" s="101" t="s">
        <v>11</v>
      </c>
      <c r="C1" s="101"/>
      <c r="D1" s="101"/>
      <c r="E1" s="101"/>
      <c r="F1" s="101"/>
      <c r="G1" s="101"/>
      <c r="H1" s="34"/>
      <c r="I1" s="34"/>
      <c r="J1" s="34"/>
      <c r="K1" s="34"/>
    </row>
    <row r="2" spans="1:13" ht="15" customHeight="1" x14ac:dyDescent="0.25">
      <c r="C2" s="34"/>
    </row>
    <row r="3" spans="1:13" ht="15" customHeight="1" x14ac:dyDescent="0.25">
      <c r="C3" s="34"/>
    </row>
    <row r="4" spans="1:13" ht="15" customHeight="1" x14ac:dyDescent="0.25">
      <c r="A4" s="39" t="s">
        <v>49</v>
      </c>
      <c r="B4" s="100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Унисон</v>
      </c>
      <c r="C4" s="102"/>
      <c r="D4" s="26">
        <v>10</v>
      </c>
      <c r="E4" s="28"/>
    </row>
    <row r="5" spans="1:13" ht="15" customHeight="1" x14ac:dyDescent="0.25">
      <c r="A5" s="39">
        <v>1</v>
      </c>
      <c r="C5" s="34"/>
      <c r="E5" s="29"/>
    </row>
    <row r="6" spans="1:13" ht="15" customHeight="1" x14ac:dyDescent="0.25">
      <c r="B6" s="33" t="s">
        <v>9</v>
      </c>
      <c r="C6" s="34"/>
      <c r="E6" s="30"/>
      <c r="F6" s="99" t="str">
        <f ca="1">IF(ISBLANK(D4),"",IF(D4&gt;D8,B4,B8))</f>
        <v>VDV</v>
      </c>
      <c r="G6" s="102"/>
      <c r="H6" s="26">
        <v>13</v>
      </c>
      <c r="I6" s="28"/>
    </row>
    <row r="7" spans="1:13" ht="15" customHeight="1" x14ac:dyDescent="0.25">
      <c r="C7" s="34"/>
      <c r="E7" s="30"/>
      <c r="I7" s="29"/>
    </row>
    <row r="8" spans="1:13" ht="15" customHeight="1" x14ac:dyDescent="0.25">
      <c r="A8" s="39" t="s">
        <v>50</v>
      </c>
      <c r="B8" s="100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VDV</v>
      </c>
      <c r="C8" s="102"/>
      <c r="D8" s="26">
        <v>13</v>
      </c>
      <c r="E8" s="31"/>
      <c r="I8" s="30"/>
    </row>
    <row r="9" spans="1:13" ht="15" customHeight="1" x14ac:dyDescent="0.25">
      <c r="A9" s="39">
        <v>2</v>
      </c>
      <c r="C9" s="34"/>
      <c r="I9" s="30"/>
    </row>
    <row r="10" spans="1:13" ht="15" customHeight="1" x14ac:dyDescent="0.25">
      <c r="C10" s="34"/>
      <c r="G10" s="33" t="s">
        <v>9</v>
      </c>
      <c r="H10" s="34"/>
      <c r="I10" s="30"/>
      <c r="J10" s="99" t="str">
        <f ca="1">IF(ISBLANK(H6),"",IF(H6&gt;H14,F6,F14))</f>
        <v>VDV</v>
      </c>
      <c r="K10" s="100"/>
      <c r="L10" s="37"/>
      <c r="M10" s="32"/>
    </row>
    <row r="11" spans="1:13" ht="15" customHeight="1" x14ac:dyDescent="0.25">
      <c r="C11" s="34"/>
      <c r="I11" s="30"/>
      <c r="M11" s="32"/>
    </row>
    <row r="12" spans="1:13" ht="15" customHeight="1" x14ac:dyDescent="0.25">
      <c r="A12" s="39" t="s">
        <v>49</v>
      </c>
      <c r="B12" s="100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ААА+</v>
      </c>
      <c r="C12" s="102"/>
      <c r="D12" s="26">
        <v>11</v>
      </c>
      <c r="E12" s="28"/>
      <c r="I12" s="30"/>
      <c r="M12" s="32"/>
    </row>
    <row r="13" spans="1:13" ht="15" customHeight="1" x14ac:dyDescent="0.25">
      <c r="A13" s="39">
        <v>2</v>
      </c>
      <c r="C13" s="34"/>
      <c r="E13" s="29"/>
      <c r="I13" s="30"/>
      <c r="M13" s="32"/>
    </row>
    <row r="14" spans="1:13" ht="15" customHeight="1" x14ac:dyDescent="0.25">
      <c r="B14" s="33" t="s">
        <v>9</v>
      </c>
      <c r="C14" s="34"/>
      <c r="E14" s="30"/>
      <c r="F14" s="99" t="str">
        <f ca="1">IF(ISBLANK(D12),"",IF(D12&gt;D16,B12,B16))</f>
        <v>Ударники</v>
      </c>
      <c r="G14" s="102"/>
      <c r="H14" s="26">
        <v>10</v>
      </c>
      <c r="I14" s="31"/>
      <c r="M14" s="32"/>
    </row>
    <row r="15" spans="1:13" ht="15" customHeight="1" x14ac:dyDescent="0.25">
      <c r="E15" s="30"/>
      <c r="M15" s="32"/>
    </row>
    <row r="16" spans="1:13" ht="15" customHeight="1" x14ac:dyDescent="0.25">
      <c r="A16" s="39" t="s">
        <v>50</v>
      </c>
      <c r="B16" s="100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Ударники</v>
      </c>
      <c r="C16" s="102"/>
      <c r="D16" s="26">
        <v>13</v>
      </c>
      <c r="E16" s="31"/>
      <c r="M16" s="32"/>
    </row>
    <row r="17" spans="1:13" ht="15" customHeight="1" x14ac:dyDescent="0.25">
      <c r="A17" s="39">
        <v>1</v>
      </c>
      <c r="M17" s="32"/>
    </row>
    <row r="18" spans="1:13" ht="15" customHeight="1" x14ac:dyDescent="0.25">
      <c r="C18" s="40" t="s">
        <v>12</v>
      </c>
    </row>
    <row r="20" spans="1:13" ht="15" customHeight="1" x14ac:dyDescent="0.25">
      <c r="B20" s="100" t="str">
        <f ca="1">IF(ISBLANK(D4),"",IF(D4&gt;D8,B8,B4))</f>
        <v>Унисон</v>
      </c>
      <c r="C20" s="102"/>
      <c r="D20" s="26">
        <v>2</v>
      </c>
      <c r="E20" s="28"/>
      <c r="F20" s="103"/>
      <c r="G20" s="103"/>
    </row>
    <row r="21" spans="1:13" ht="15" customHeight="1" x14ac:dyDescent="0.25">
      <c r="E21" s="29"/>
    </row>
    <row r="22" spans="1:13" ht="15" customHeight="1" x14ac:dyDescent="0.25">
      <c r="C22" s="33" t="s">
        <v>9</v>
      </c>
      <c r="E22" s="30"/>
      <c r="F22" s="99" t="s">
        <v>52</v>
      </c>
      <c r="G22" s="100"/>
    </row>
    <row r="23" spans="1:13" ht="15" customHeight="1" x14ac:dyDescent="0.25">
      <c r="E23" s="30"/>
    </row>
    <row r="24" spans="1:13" ht="15" customHeight="1" x14ac:dyDescent="0.25">
      <c r="B24" s="100" t="str">
        <f ca="1">IF(ISBLANK(D12),"",IF(D12&gt;D16,B16,B12))</f>
        <v>ААА+</v>
      </c>
      <c r="C24" s="102"/>
      <c r="D24" s="26">
        <v>13</v>
      </c>
      <c r="E24" s="31"/>
    </row>
  </sheetData>
  <mergeCells count="12">
    <mergeCell ref="J10:K10"/>
    <mergeCell ref="F22:G22"/>
    <mergeCell ref="B1:G1"/>
    <mergeCell ref="B24:C24"/>
    <mergeCell ref="B20:C20"/>
    <mergeCell ref="F20:G20"/>
    <mergeCell ref="B12:C12"/>
    <mergeCell ref="F14:G14"/>
    <mergeCell ref="B16:C16"/>
    <mergeCell ref="B4:C4"/>
    <mergeCell ref="F6:G6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Отборочный турнир</vt:lpstr>
      <vt:lpstr>Регистрация</vt:lpstr>
      <vt:lpstr>A</vt:lpstr>
      <vt:lpstr>B</vt:lpstr>
      <vt:lpstr>C</vt:lpstr>
      <vt:lpstr>D</vt:lpstr>
      <vt:lpstr>E</vt:lpstr>
      <vt:lpstr>F</vt:lpstr>
      <vt:lpstr>Кубок А</vt:lpstr>
      <vt:lpstr>Кубок Регионов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Тихонов Дмитрий</cp:lastModifiedBy>
  <cp:lastPrinted>2015-09-06T14:53:13Z</cp:lastPrinted>
  <dcterms:created xsi:type="dcterms:W3CDTF">2009-05-19T09:37:33Z</dcterms:created>
  <dcterms:modified xsi:type="dcterms:W3CDTF">2015-09-07T13:28:49Z</dcterms:modified>
</cp:coreProperties>
</file>